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kok\Desktop\"/>
    </mc:Choice>
  </mc:AlternateContent>
  <xr:revisionPtr revIDLastSave="0" documentId="8_{6150ACEC-90D0-4AF1-85E0-E33B84758B8D}" xr6:coauthVersionLast="44" xr6:coauthVersionMax="44" xr10:uidLastSave="{00000000-0000-0000-0000-000000000000}"/>
  <bookViews>
    <workbookView xWindow="-120" yWindow="-120" windowWidth="29040" windowHeight="15840" tabRatio="602" xr2:uid="{00000000-000D-0000-FFFF-FFFF00000000}"/>
  </bookViews>
  <sheets>
    <sheet name="R1.10.1" sheetId="6" r:id="rId1"/>
    <sheet name="R1.10.1障害(板橋区)" sheetId="4" r:id="rId2"/>
    <sheet name="H31.4.1移動支援(練馬)" sheetId="7" r:id="rId3"/>
  </sheets>
  <definedNames>
    <definedName name="_xlnm.Print_Area" localSheetId="0">'R1.10.1'!$A$1:$U$37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7" i="7" l="1"/>
  <c r="K17" i="7"/>
  <c r="M16" i="7"/>
  <c r="K16" i="7"/>
  <c r="M15" i="7"/>
  <c r="K15" i="7"/>
  <c r="M14" i="7"/>
  <c r="K14" i="7"/>
  <c r="M31" i="7"/>
  <c r="K31" i="7"/>
  <c r="M30" i="7"/>
  <c r="K30" i="7"/>
  <c r="M29" i="7"/>
  <c r="K29" i="7"/>
  <c r="M28" i="7"/>
  <c r="K28" i="7"/>
  <c r="M27" i="7"/>
  <c r="K27" i="7"/>
  <c r="M24" i="7"/>
  <c r="K24" i="7"/>
  <c r="M23" i="7"/>
  <c r="K23" i="7"/>
  <c r="M22" i="7"/>
  <c r="K22" i="7"/>
  <c r="M21" i="7"/>
  <c r="K21" i="7"/>
  <c r="M20" i="7"/>
  <c r="K20" i="7"/>
  <c r="M11" i="7"/>
  <c r="M10" i="7"/>
  <c r="M9" i="7"/>
  <c r="M8" i="7"/>
  <c r="M7" i="7"/>
  <c r="K11" i="7"/>
  <c r="K8" i="7"/>
  <c r="K9" i="7"/>
  <c r="K10" i="7"/>
  <c r="K7" i="7"/>
  <c r="Q19" i="6" l="1"/>
  <c r="M19" i="6"/>
  <c r="M20" i="6" s="1"/>
  <c r="J20" i="6"/>
  <c r="H20" i="6"/>
  <c r="M22" i="6"/>
  <c r="H22" i="6"/>
  <c r="H19" i="6"/>
  <c r="P20" i="6" l="1"/>
  <c r="O20" i="6"/>
  <c r="L16" i="6" l="1"/>
  <c r="D8" i="6" l="1"/>
  <c r="L34" i="6" l="1"/>
  <c r="K34" i="6"/>
  <c r="Q27" i="6"/>
  <c r="Q28" i="6" s="1"/>
  <c r="T28" i="6" l="1"/>
  <c r="S28" i="6"/>
  <c r="L32" i="4"/>
  <c r="L31" i="4"/>
  <c r="L30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9" i="4"/>
  <c r="L8" i="4"/>
  <c r="L7" i="4"/>
  <c r="L6" i="4"/>
  <c r="L5" i="4"/>
  <c r="L4" i="4"/>
  <c r="Q29" i="6" l="1"/>
  <c r="Q30" i="6" s="1"/>
  <c r="M29" i="6"/>
  <c r="M30" i="6" s="1"/>
  <c r="M27" i="6"/>
  <c r="M28" i="6" s="1"/>
  <c r="H27" i="6"/>
  <c r="H28" i="6" s="1"/>
  <c r="H29" i="6"/>
  <c r="H30" i="6" s="1"/>
  <c r="L30" i="6" l="1"/>
  <c r="K30" i="6"/>
  <c r="T30" i="6"/>
  <c r="S30" i="6"/>
  <c r="K28" i="6"/>
  <c r="L28" i="6"/>
  <c r="O28" i="6"/>
  <c r="P28" i="6"/>
  <c r="K20" i="6"/>
  <c r="L20" i="6"/>
  <c r="O30" i="6"/>
  <c r="P30" i="6"/>
  <c r="R30" i="6"/>
  <c r="R28" i="6"/>
  <c r="N28" i="6"/>
  <c r="J28" i="6"/>
  <c r="N30" i="6"/>
  <c r="J30" i="6"/>
  <c r="H23" i="6" l="1"/>
  <c r="K23" i="6" l="1"/>
  <c r="L23" i="6"/>
  <c r="M4" i="4"/>
  <c r="M12" i="4" l="1"/>
  <c r="Q16" i="6" l="1"/>
  <c r="M16" i="6"/>
  <c r="H16" i="6"/>
  <c r="T16" i="6" l="1"/>
  <c r="S16" i="6"/>
  <c r="J16" i="6"/>
  <c r="K16" i="6"/>
  <c r="O16" i="6"/>
  <c r="P16" i="6"/>
  <c r="R16" i="6"/>
  <c r="Q8" i="6"/>
  <c r="M8" i="6"/>
  <c r="H8" i="6"/>
  <c r="G8" i="6"/>
  <c r="L8" i="6" l="1"/>
  <c r="K8" i="6"/>
  <c r="N8" i="6"/>
  <c r="P8" i="6"/>
  <c r="O8" i="6"/>
  <c r="S8" i="6"/>
  <c r="T8" i="6"/>
  <c r="M23" i="6"/>
  <c r="N23" i="6" l="1"/>
  <c r="P23" i="6"/>
  <c r="O23" i="6"/>
  <c r="J23" i="6"/>
  <c r="J34" i="6" l="1"/>
  <c r="H10" i="6"/>
  <c r="Q14" i="6"/>
  <c r="M14" i="6"/>
  <c r="H14" i="6"/>
  <c r="Q12" i="6"/>
  <c r="M12" i="6"/>
  <c r="H12" i="6"/>
  <c r="Q10" i="6"/>
  <c r="M10" i="6"/>
  <c r="R8" i="6"/>
  <c r="J12" i="6" l="1"/>
  <c r="K12" i="6"/>
  <c r="L12" i="6"/>
  <c r="K14" i="6"/>
  <c r="L14" i="6"/>
  <c r="P12" i="6"/>
  <c r="O12" i="6"/>
  <c r="R12" i="6"/>
  <c r="T12" i="6"/>
  <c r="S12" i="6"/>
  <c r="O14" i="6"/>
  <c r="P14" i="6"/>
  <c r="N10" i="6"/>
  <c r="P10" i="6"/>
  <c r="O10" i="6"/>
  <c r="S10" i="6"/>
  <c r="T10" i="6"/>
  <c r="R14" i="6"/>
  <c r="T14" i="6"/>
  <c r="S14" i="6"/>
  <c r="J10" i="6"/>
  <c r="L10" i="6"/>
  <c r="K10" i="6"/>
  <c r="R10" i="6"/>
  <c r="N16" i="6"/>
  <c r="J14" i="6"/>
  <c r="N14" i="6"/>
  <c r="J8" i="6"/>
  <c r="N12" i="6"/>
  <c r="Q20" i="6"/>
  <c r="T20" i="6" l="1"/>
  <c r="S20" i="6"/>
  <c r="N20" i="6"/>
  <c r="R20" i="6"/>
  <c r="F8" i="6"/>
  <c r="E8" i="6" l="1"/>
  <c r="M32" i="4" l="1"/>
  <c r="M31" i="4"/>
  <c r="M30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9" i="4"/>
  <c r="M8" i="4"/>
  <c r="M7" i="4"/>
  <c r="M6" i="4"/>
  <c r="M5" i="4"/>
</calcChain>
</file>

<file path=xl/sharedStrings.xml><?xml version="1.0" encoding="utf-8"?>
<sst xmlns="http://schemas.openxmlformats.org/spreadsheetml/2006/main" count="321" uniqueCount="150">
  <si>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2"/>
  </si>
  <si>
    <t>20分未満</t>
    <rPh sb="2" eb="3">
      <t>フン</t>
    </rPh>
    <rPh sb="3" eb="5">
      <t>ミマン</t>
    </rPh>
    <phoneticPr fontId="3"/>
  </si>
  <si>
    <t>生活援助</t>
    <rPh sb="0" eb="2">
      <t>セイカツ</t>
    </rPh>
    <rPh sb="2" eb="4">
      <t>エンジョ</t>
    </rPh>
    <phoneticPr fontId="3"/>
  </si>
  <si>
    <t>45分以上</t>
    <rPh sb="2" eb="3">
      <t>フン</t>
    </rPh>
    <rPh sb="3" eb="5">
      <t>イジョウ</t>
    </rPh>
    <phoneticPr fontId="3"/>
  </si>
  <si>
    <t>週1回程度</t>
    <rPh sb="0" eb="1">
      <t>シュウ</t>
    </rPh>
    <rPh sb="2" eb="3">
      <t>カイ</t>
    </rPh>
    <rPh sb="3" eb="5">
      <t>テイド</t>
    </rPh>
    <phoneticPr fontId="3"/>
  </si>
  <si>
    <t>週２回程度</t>
    <rPh sb="0" eb="1">
      <t>シュウ</t>
    </rPh>
    <rPh sb="2" eb="3">
      <t>カイ</t>
    </rPh>
    <rPh sb="3" eb="5">
      <t>テイド</t>
    </rPh>
    <phoneticPr fontId="3"/>
  </si>
  <si>
    <t>加算等</t>
    <rPh sb="0" eb="2">
      <t>カサン</t>
    </rPh>
    <rPh sb="2" eb="3">
      <t>トウ</t>
    </rPh>
    <phoneticPr fontId="3"/>
  </si>
  <si>
    <t>初回加算</t>
    <rPh sb="0" eb="2">
      <t>ショカイ</t>
    </rPh>
    <rPh sb="2" eb="4">
      <t>カサン</t>
    </rPh>
    <phoneticPr fontId="3"/>
  </si>
  <si>
    <t>早朝（7時～8時）夜間（18時～21時）</t>
    <rPh sb="0" eb="2">
      <t>ソウチョウ</t>
    </rPh>
    <rPh sb="4" eb="5">
      <t>ジ</t>
    </rPh>
    <rPh sb="7" eb="8">
      <t>ジ</t>
    </rPh>
    <rPh sb="9" eb="11">
      <t>ヤカン</t>
    </rPh>
    <rPh sb="14" eb="15">
      <t>ジ</t>
    </rPh>
    <rPh sb="18" eb="19">
      <t>ジ</t>
    </rPh>
    <phoneticPr fontId="3"/>
  </si>
  <si>
    <t>所定の２５％増</t>
    <rPh sb="0" eb="2">
      <t>ショテイ</t>
    </rPh>
    <rPh sb="6" eb="7">
      <t>ゾウ</t>
    </rPh>
    <phoneticPr fontId="3"/>
  </si>
  <si>
    <t>深夜（22時～6時）</t>
    <rPh sb="0" eb="2">
      <t>シンヤ</t>
    </rPh>
    <rPh sb="5" eb="6">
      <t>ジ</t>
    </rPh>
    <rPh sb="8" eb="9">
      <t>ジ</t>
    </rPh>
    <phoneticPr fontId="3"/>
  </si>
  <si>
    <t>所定の５０％増</t>
    <rPh sb="0" eb="2">
      <t>ショテイ</t>
    </rPh>
    <rPh sb="6" eb="7">
      <t>ゾウ</t>
    </rPh>
    <phoneticPr fontId="3"/>
  </si>
  <si>
    <t>＊特定事業所加算Ⅲを頂いています</t>
    <rPh sb="1" eb="3">
      <t>トクテイ</t>
    </rPh>
    <rPh sb="3" eb="6">
      <t>ジギョウショ</t>
    </rPh>
    <rPh sb="6" eb="8">
      <t>カサン</t>
    </rPh>
    <rPh sb="10" eb="11">
      <t>イタダ</t>
    </rPh>
    <phoneticPr fontId="3"/>
  </si>
  <si>
    <t>45分～70分未満</t>
    <rPh sb="2" eb="3">
      <t>フン</t>
    </rPh>
    <rPh sb="6" eb="7">
      <t>フン</t>
    </rPh>
    <rPh sb="7" eb="9">
      <t>ミマン</t>
    </rPh>
    <phoneticPr fontId="3"/>
  </si>
  <si>
    <t>70分以上</t>
    <rPh sb="2" eb="3">
      <t>フン</t>
    </rPh>
    <rPh sb="3" eb="5">
      <t>イジョウ</t>
    </rPh>
    <phoneticPr fontId="3"/>
  </si>
  <si>
    <t>こもねヘルパーステーション</t>
    <phoneticPr fontId="2"/>
  </si>
  <si>
    <t>事業所名</t>
  </si>
  <si>
    <t>サービスの種類</t>
  </si>
  <si>
    <t>所在地</t>
  </si>
  <si>
    <t>管理者</t>
  </si>
  <si>
    <t>事業所番号</t>
  </si>
  <si>
    <t>職員体制</t>
  </si>
  <si>
    <t>実施地域</t>
  </si>
  <si>
    <t>井上　由美子</t>
    <phoneticPr fontId="2"/>
  </si>
  <si>
    <t>営業時間</t>
    <phoneticPr fontId="2"/>
  </si>
  <si>
    <t>（介護福祉士）</t>
    <phoneticPr fontId="2"/>
  </si>
  <si>
    <t>東京都板橋区小茂根4-11-11</t>
    <phoneticPr fontId="2"/>
  </si>
  <si>
    <t>【介護報酬告示上の額】</t>
    <phoneticPr fontId="3"/>
  </si>
  <si>
    <t>・居宅介護支援事業</t>
    <rPh sb="1" eb="3">
      <t>キョタク</t>
    </rPh>
    <rPh sb="3" eb="5">
      <t>カイゴ</t>
    </rPh>
    <rPh sb="5" eb="7">
      <t>シエン</t>
    </rPh>
    <rPh sb="7" eb="9">
      <t>ジギョウ</t>
    </rPh>
    <phoneticPr fontId="2"/>
  </si>
  <si>
    <t>・地域生活支援事業</t>
    <rPh sb="1" eb="3">
      <t>チイキ</t>
    </rPh>
    <rPh sb="3" eb="5">
      <t>セイカツ</t>
    </rPh>
    <rPh sb="5" eb="7">
      <t>シエン</t>
    </rPh>
    <rPh sb="7" eb="9">
      <t>ジギョウ</t>
    </rPh>
    <phoneticPr fontId="2"/>
  </si>
  <si>
    <t>サービス種類</t>
    <rPh sb="4" eb="6">
      <t>シュルイ</t>
    </rPh>
    <phoneticPr fontId="2"/>
  </si>
  <si>
    <t>単価</t>
    <rPh sb="0" eb="2">
      <t>タンカ</t>
    </rPh>
    <phoneticPr fontId="2"/>
  </si>
  <si>
    <t>算定単位額</t>
    <rPh sb="0" eb="2">
      <t>サンテイ</t>
    </rPh>
    <rPh sb="2" eb="4">
      <t>タンイ</t>
    </rPh>
    <rPh sb="4" eb="5">
      <t>ガク</t>
    </rPh>
    <phoneticPr fontId="2"/>
  </si>
  <si>
    <t>30分未満</t>
    <rPh sb="2" eb="3">
      <t>フン</t>
    </rPh>
    <rPh sb="3" eb="5">
      <t>ミマン</t>
    </rPh>
    <phoneticPr fontId="2"/>
  </si>
  <si>
    <t>30分以上1時間未満</t>
    <rPh sb="2" eb="3">
      <t>フン</t>
    </rPh>
    <rPh sb="3" eb="5">
      <t>イジョウ</t>
    </rPh>
    <rPh sb="6" eb="8">
      <t>ジカン</t>
    </rPh>
    <rPh sb="8" eb="10">
      <t>ミマン</t>
    </rPh>
    <phoneticPr fontId="2"/>
  </si>
  <si>
    <t>1時間以上1時間30分未満</t>
    <rPh sb="1" eb="3">
      <t>ジカン</t>
    </rPh>
    <rPh sb="3" eb="5">
      <t>イジョウ</t>
    </rPh>
    <rPh sb="6" eb="8">
      <t>ジカン</t>
    </rPh>
    <rPh sb="10" eb="11">
      <t>フン</t>
    </rPh>
    <rPh sb="11" eb="13">
      <t>ミマン</t>
    </rPh>
    <phoneticPr fontId="2"/>
  </si>
  <si>
    <t>単位数</t>
    <rPh sb="0" eb="3">
      <t>タンイスウ</t>
    </rPh>
    <phoneticPr fontId="2"/>
  </si>
  <si>
    <t>利用料</t>
    <rPh sb="0" eb="2">
      <t>リヨウ</t>
    </rPh>
    <rPh sb="2" eb="3">
      <t>リョウ</t>
    </rPh>
    <phoneticPr fontId="2"/>
  </si>
  <si>
    <t>身体介護</t>
    <rPh sb="0" eb="2">
      <t>シンタイ</t>
    </rPh>
    <rPh sb="2" eb="4">
      <t>カイゴ</t>
    </rPh>
    <phoneticPr fontId="2"/>
  </si>
  <si>
    <t>家事援助</t>
    <rPh sb="0" eb="2">
      <t>カジ</t>
    </rPh>
    <rPh sb="2" eb="4">
      <t>エンジョ</t>
    </rPh>
    <phoneticPr fontId="2"/>
  </si>
  <si>
    <t>30分以上45分未満</t>
    <rPh sb="2" eb="3">
      <t>フン</t>
    </rPh>
    <rPh sb="3" eb="5">
      <t>イジョウ</t>
    </rPh>
    <rPh sb="7" eb="8">
      <t>フン</t>
    </rPh>
    <rPh sb="8" eb="10">
      <t>ミマン</t>
    </rPh>
    <phoneticPr fontId="2"/>
  </si>
  <si>
    <t>45分以上1時間未満</t>
    <rPh sb="2" eb="3">
      <t>フン</t>
    </rPh>
    <rPh sb="3" eb="5">
      <t>イジョウ</t>
    </rPh>
    <rPh sb="6" eb="8">
      <t>ジカン</t>
    </rPh>
    <rPh sb="8" eb="10">
      <t>ミマン</t>
    </rPh>
    <phoneticPr fontId="2"/>
  </si>
  <si>
    <t>内容</t>
    <rPh sb="0" eb="2">
      <t>ナイヨウ</t>
    </rPh>
    <phoneticPr fontId="2"/>
  </si>
  <si>
    <t>初回加算</t>
    <rPh sb="0" eb="2">
      <t>ショカイ</t>
    </rPh>
    <rPh sb="2" eb="4">
      <t>カサン</t>
    </rPh>
    <phoneticPr fontId="2"/>
  </si>
  <si>
    <t>1ヶ月あたり</t>
    <rPh sb="2" eb="3">
      <t>ゲツ</t>
    </rPh>
    <phoneticPr fontId="2"/>
  </si>
  <si>
    <t>上限管理加算</t>
    <rPh sb="0" eb="2">
      <t>ジョウゲン</t>
    </rPh>
    <rPh sb="2" eb="4">
      <t>カンリ</t>
    </rPh>
    <rPh sb="4" eb="6">
      <t>カサン</t>
    </rPh>
    <phoneticPr fontId="2"/>
  </si>
  <si>
    <t>緊急時対応加算</t>
    <rPh sb="0" eb="3">
      <t>キンキュウジ</t>
    </rPh>
    <rPh sb="3" eb="5">
      <t>タイオウ</t>
    </rPh>
    <rPh sb="5" eb="7">
      <t>カサン</t>
    </rPh>
    <phoneticPr fontId="2"/>
  </si>
  <si>
    <r>
      <t xml:space="preserve">移動支援
</t>
    </r>
    <r>
      <rPr>
        <sz val="8"/>
        <color theme="1"/>
        <rFont val="ＭＳ Ｐゴシック"/>
        <family val="3"/>
        <charset val="128"/>
        <scheme val="minor"/>
      </rPr>
      <t>（身体介護を
伴う場合）</t>
    </r>
    <rPh sb="6" eb="8">
      <t>シンタイ</t>
    </rPh>
    <rPh sb="8" eb="10">
      <t>カイゴ</t>
    </rPh>
    <rPh sb="12" eb="13">
      <t>トモナ</t>
    </rPh>
    <rPh sb="14" eb="16">
      <t>バアイ</t>
    </rPh>
    <phoneticPr fontId="2"/>
  </si>
  <si>
    <r>
      <t xml:space="preserve">移動支援
</t>
    </r>
    <r>
      <rPr>
        <sz val="8"/>
        <color theme="1"/>
        <rFont val="ＭＳ Ｐゴシック"/>
        <family val="3"/>
        <charset val="128"/>
        <scheme val="minor"/>
      </rPr>
      <t>（身体介護を
伴わない場合）</t>
    </r>
    <rPh sb="6" eb="8">
      <t>シンタイ</t>
    </rPh>
    <rPh sb="8" eb="10">
      <t>カイゴ</t>
    </rPh>
    <rPh sb="12" eb="13">
      <t>トモナ</t>
    </rPh>
    <rPh sb="16" eb="18">
      <t>バアイ</t>
    </rPh>
    <phoneticPr fontId="2"/>
  </si>
  <si>
    <t>通院等介助
(身体介護を伴う）</t>
    <rPh sb="7" eb="9">
      <t>シンタイ</t>
    </rPh>
    <rPh sb="9" eb="11">
      <t>カイゴ</t>
    </rPh>
    <rPh sb="12" eb="13">
      <t>トモナ</t>
    </rPh>
    <phoneticPr fontId="2"/>
  </si>
  <si>
    <t>1回につき（1月に2回まで）</t>
    <rPh sb="1" eb="2">
      <t>カイ</t>
    </rPh>
    <rPh sb="7" eb="8">
      <t>ツキ</t>
    </rPh>
    <rPh sb="10" eb="11">
      <t>カイ</t>
    </rPh>
    <phoneticPr fontId="2"/>
  </si>
  <si>
    <t>利用者負担(1割相当分）</t>
    <rPh sb="0" eb="3">
      <t>リヨウシャ</t>
    </rPh>
    <rPh sb="3" eb="5">
      <t>フタン</t>
    </rPh>
    <rPh sb="7" eb="8">
      <t>ワリ</t>
    </rPh>
    <rPh sb="8" eb="10">
      <t>ソウトウ</t>
    </rPh>
    <rPh sb="10" eb="11">
      <t>ブン</t>
    </rPh>
    <phoneticPr fontId="2"/>
  </si>
  <si>
    <t>移動支援料金</t>
    <rPh sb="0" eb="2">
      <t>イドウ</t>
    </rPh>
    <rPh sb="2" eb="4">
      <t>シエン</t>
    </rPh>
    <rPh sb="4" eb="6">
      <t>リョウキン</t>
    </rPh>
    <phoneticPr fontId="2"/>
  </si>
  <si>
    <t>居宅介護等・同行援護料金</t>
    <phoneticPr fontId="2"/>
  </si>
  <si>
    <t>通院介助
伴わない）
（身体介護を</t>
    <rPh sb="5" eb="6">
      <t>トモナ</t>
    </rPh>
    <rPh sb="12" eb="14">
      <t>シンタイ</t>
    </rPh>
    <rPh sb="14" eb="16">
      <t>カイゴ</t>
    </rPh>
    <phoneticPr fontId="2"/>
  </si>
  <si>
    <t>早朝（7時～8時）夜間（18時～21時）所定の25％増</t>
    <rPh sb="0" eb="2">
      <t>ソウチョウ</t>
    </rPh>
    <rPh sb="4" eb="5">
      <t>ジ</t>
    </rPh>
    <rPh sb="7" eb="8">
      <t>ジ</t>
    </rPh>
    <rPh sb="9" eb="11">
      <t>ヤカン</t>
    </rPh>
    <rPh sb="14" eb="15">
      <t>ジ</t>
    </rPh>
    <rPh sb="18" eb="19">
      <t>ジ</t>
    </rPh>
    <rPh sb="20" eb="22">
      <t>ショテイ</t>
    </rPh>
    <rPh sb="26" eb="27">
      <t>マ</t>
    </rPh>
    <phoneticPr fontId="3"/>
  </si>
  <si>
    <t>深夜（22時～6時）所定の50％増</t>
    <rPh sb="0" eb="2">
      <t>シンヤ</t>
    </rPh>
    <rPh sb="5" eb="6">
      <t>ジ</t>
    </rPh>
    <rPh sb="8" eb="9">
      <t>ジ</t>
    </rPh>
    <rPh sb="10" eb="12">
      <t>ショテイ</t>
    </rPh>
    <rPh sb="16" eb="17">
      <t>マ</t>
    </rPh>
    <phoneticPr fontId="3"/>
  </si>
  <si>
    <t>1割</t>
    <rPh sb="1" eb="2">
      <t>ワリ</t>
    </rPh>
    <phoneticPr fontId="2"/>
  </si>
  <si>
    <t>2割</t>
    <rPh sb="1" eb="2">
      <t>ワリ</t>
    </rPh>
    <phoneticPr fontId="2"/>
  </si>
  <si>
    <t>利用料（10割）</t>
    <rPh sb="0" eb="2">
      <t>リヨウ</t>
    </rPh>
    <rPh sb="2" eb="3">
      <t>リョウ</t>
    </rPh>
    <rPh sb="6" eb="7">
      <t>ワリ</t>
    </rPh>
    <phoneticPr fontId="2"/>
  </si>
  <si>
    <t>身体
生活</t>
    <rPh sb="0" eb="2">
      <t>シンタイ</t>
    </rPh>
    <rPh sb="3" eb="5">
      <t>セイカツ</t>
    </rPh>
    <phoneticPr fontId="3"/>
  </si>
  <si>
    <t>自己負担額</t>
    <rPh sb="0" eb="2">
      <t>ジコ</t>
    </rPh>
    <rPh sb="2" eb="4">
      <t>フタン</t>
    </rPh>
    <rPh sb="4" eb="5">
      <t>ガク</t>
    </rPh>
    <phoneticPr fontId="2"/>
  </si>
  <si>
    <t>特定事業所加算Ⅲ　　　　1単位／</t>
    <rPh sb="0" eb="2">
      <t>トクテイ</t>
    </rPh>
    <rPh sb="2" eb="4">
      <t>ジギョウ</t>
    </rPh>
    <rPh sb="4" eb="5">
      <t>ショ</t>
    </rPh>
    <rPh sb="5" eb="7">
      <t>カサン</t>
    </rPh>
    <rPh sb="13" eb="15">
      <t>タンイ</t>
    </rPh>
    <phoneticPr fontId="3"/>
  </si>
  <si>
    <t>上記の身体介護の
時間に引き続き生活援助</t>
    <rPh sb="0" eb="2">
      <t>ジョウキ</t>
    </rPh>
    <rPh sb="3" eb="5">
      <t>シンタイ</t>
    </rPh>
    <rPh sb="5" eb="7">
      <t>カイゴ</t>
    </rPh>
    <rPh sb="9" eb="11">
      <t>ジカン</t>
    </rPh>
    <rPh sb="12" eb="13">
      <t>ヒ</t>
    </rPh>
    <rPh sb="14" eb="15">
      <t>ツヅ</t>
    </rPh>
    <rPh sb="16" eb="18">
      <t>セイカツ</t>
    </rPh>
    <rPh sb="18" eb="20">
      <t>エンジョ</t>
    </rPh>
    <phoneticPr fontId="3"/>
  </si>
  <si>
    <t>20分～
30分未満</t>
    <rPh sb="2" eb="3">
      <t>フン</t>
    </rPh>
    <rPh sb="7" eb="8">
      <t>フン</t>
    </rPh>
    <rPh sb="8" eb="10">
      <t>ミマン</t>
    </rPh>
    <phoneticPr fontId="3"/>
  </si>
  <si>
    <t>30分～
60分未満</t>
    <rPh sb="2" eb="3">
      <t>フン</t>
    </rPh>
    <rPh sb="7" eb="8">
      <t>フン</t>
    </rPh>
    <rPh sb="8" eb="10">
      <t>ミマン</t>
    </rPh>
    <phoneticPr fontId="3"/>
  </si>
  <si>
    <t>60分～
90分未満</t>
    <rPh sb="2" eb="3">
      <t>フン</t>
    </rPh>
    <rPh sb="7" eb="8">
      <t>フン</t>
    </rPh>
    <rPh sb="8" eb="10">
      <t>ミマン</t>
    </rPh>
    <phoneticPr fontId="3"/>
  </si>
  <si>
    <t>20分～
45分未満</t>
    <rPh sb="2" eb="3">
      <t>フン</t>
    </rPh>
    <rPh sb="7" eb="8">
      <t>フン</t>
    </rPh>
    <rPh sb="8" eb="10">
      <t>ミマン</t>
    </rPh>
    <phoneticPr fontId="3"/>
  </si>
  <si>
    <t>自己負担</t>
    <rPh sb="0" eb="2">
      <t>ジコ</t>
    </rPh>
    <rPh sb="2" eb="4">
      <t>フタン</t>
    </rPh>
    <phoneticPr fontId="2"/>
  </si>
  <si>
    <t>1単位／</t>
    <rPh sb="1" eb="3">
      <t>タンイ</t>
    </rPh>
    <phoneticPr fontId="2"/>
  </si>
  <si>
    <t>・初回ご利用時　　・要支援から要介護になった場合等の初回
・過去2ヶ月ｻｰﾋﾞｽを利用しなかった場合の再開時　</t>
    <rPh sb="1" eb="3">
      <t>ショカイ</t>
    </rPh>
    <rPh sb="4" eb="6">
      <t>リヨウ</t>
    </rPh>
    <rPh sb="6" eb="7">
      <t>ジ</t>
    </rPh>
    <rPh sb="10" eb="13">
      <t>ヨウシエン</t>
    </rPh>
    <rPh sb="15" eb="18">
      <t>ヨウカイゴ</t>
    </rPh>
    <rPh sb="22" eb="24">
      <t>バアイ</t>
    </rPh>
    <rPh sb="24" eb="25">
      <t>ナド</t>
    </rPh>
    <rPh sb="26" eb="28">
      <t>ショカイ</t>
    </rPh>
    <rPh sb="30" eb="32">
      <t>カコ</t>
    </rPh>
    <rPh sb="34" eb="35">
      <t>ゲツ</t>
    </rPh>
    <rPh sb="41" eb="43">
      <t>リヨウ</t>
    </rPh>
    <rPh sb="48" eb="50">
      <t>バアイ</t>
    </rPh>
    <rPh sb="51" eb="53">
      <t>サイカイ</t>
    </rPh>
    <rPh sb="53" eb="54">
      <t>ジ</t>
    </rPh>
    <phoneticPr fontId="3"/>
  </si>
  <si>
    <t>単位数の合計に13.7％を乗じた額</t>
    <rPh sb="0" eb="3">
      <t>タンイスウ</t>
    </rPh>
    <rPh sb="4" eb="6">
      <t>ゴウケイ</t>
    </rPh>
    <rPh sb="13" eb="14">
      <t>ジョウ</t>
    </rPh>
    <rPh sb="16" eb="17">
      <t>ガク</t>
    </rPh>
    <phoneticPr fontId="3"/>
  </si>
  <si>
    <t>ホームヘルパー25名</t>
    <phoneticPr fontId="2"/>
  </si>
  <si>
    <t>サービス提供責任者</t>
  </si>
  <si>
    <t>週２回を超える</t>
    <rPh sb="0" eb="1">
      <t>シュウ</t>
    </rPh>
    <rPh sb="2" eb="3">
      <t>カイ</t>
    </rPh>
    <rPh sb="4" eb="5">
      <t>コ</t>
    </rPh>
    <phoneticPr fontId="3"/>
  </si>
  <si>
    <t>板橋区・生活援助訪問サービス</t>
    <rPh sb="0" eb="3">
      <t>イタバシク</t>
    </rPh>
    <rPh sb="4" eb="6">
      <t>セイカツ</t>
    </rPh>
    <rPh sb="6" eb="8">
      <t>エンジョ</t>
    </rPh>
    <rPh sb="8" eb="10">
      <t>ホウモン</t>
    </rPh>
    <phoneticPr fontId="3"/>
  </si>
  <si>
    <t>利用料（10割）</t>
    <phoneticPr fontId="2"/>
  </si>
  <si>
    <t>緊急時訪問加算</t>
  </si>
  <si>
    <t>＊実施地域以外の場合の交通費は実費を頂きます。</t>
  </si>
  <si>
    <t>練馬区総合事業
（訪問型サービスⅠ・Ⅱ・Ⅲ）</t>
    <rPh sb="0" eb="3">
      <t>ネリマク</t>
    </rPh>
    <rPh sb="3" eb="5">
      <t>ソウゴウ</t>
    </rPh>
    <rPh sb="5" eb="7">
      <t>ジギョウ</t>
    </rPh>
    <rPh sb="9" eb="11">
      <t>ホウモン</t>
    </rPh>
    <rPh sb="11" eb="12">
      <t>ガタ</t>
    </rPh>
    <phoneticPr fontId="2"/>
  </si>
  <si>
    <t>（具体的地域は運営規程および</t>
    <phoneticPr fontId="2"/>
  </si>
  <si>
    <t>重要事項説明書に記載）</t>
    <phoneticPr fontId="2"/>
  </si>
  <si>
    <t>基本利用料</t>
    <rPh sb="0" eb="2">
      <t>キホン</t>
    </rPh>
    <rPh sb="2" eb="4">
      <t>リヨウ</t>
    </rPh>
    <rPh sb="4" eb="5">
      <t>リョウ</t>
    </rPh>
    <phoneticPr fontId="2"/>
  </si>
  <si>
    <t>板橋区、練馬区の一部、</t>
    <phoneticPr fontId="2"/>
  </si>
  <si>
    <t>身体介護を伴わないサービス</t>
    <rPh sb="0" eb="2">
      <t>シンタイ</t>
    </rPh>
    <rPh sb="2" eb="4">
      <t>カイゴ</t>
    </rPh>
    <rPh sb="5" eb="6">
      <t>トモナ</t>
    </rPh>
    <phoneticPr fontId="2"/>
  </si>
  <si>
    <t>身体介護を伴うサービス</t>
    <rPh sb="0" eb="2">
      <t>シンタイ</t>
    </rPh>
    <rPh sb="2" eb="4">
      <t>カイゴ</t>
    </rPh>
    <rPh sb="5" eb="6">
      <t>トモナ</t>
    </rPh>
    <phoneticPr fontId="2"/>
  </si>
  <si>
    <t>練馬区</t>
    <rPh sb="0" eb="3">
      <t>ネリマク</t>
    </rPh>
    <phoneticPr fontId="2"/>
  </si>
  <si>
    <t>板橋区</t>
    <rPh sb="0" eb="3">
      <t>イタバシク</t>
    </rPh>
    <phoneticPr fontId="2"/>
  </si>
  <si>
    <t>訪問型サービスⅠ</t>
    <rPh sb="0" eb="2">
      <t>ホウモン</t>
    </rPh>
    <rPh sb="2" eb="3">
      <t>ガタ</t>
    </rPh>
    <phoneticPr fontId="2"/>
  </si>
  <si>
    <t>訪問型サービスⅡ</t>
    <rPh sb="0" eb="2">
      <t>ホウモン</t>
    </rPh>
    <rPh sb="2" eb="3">
      <t>ガタ</t>
    </rPh>
    <phoneticPr fontId="2"/>
  </si>
  <si>
    <t>訪問型サービスⅢ</t>
    <rPh sb="0" eb="2">
      <t>ホウモン</t>
    </rPh>
    <rPh sb="2" eb="3">
      <t>ガタ</t>
    </rPh>
    <phoneticPr fontId="2"/>
  </si>
  <si>
    <t>10割</t>
    <rPh sb="2" eb="3">
      <t>ワリ</t>
    </rPh>
    <phoneticPr fontId="2"/>
  </si>
  <si>
    <t>1割</t>
    <rPh sb="1" eb="2">
      <t>ワリ</t>
    </rPh>
    <phoneticPr fontId="2"/>
  </si>
  <si>
    <t>2割</t>
    <rPh sb="1" eb="2">
      <t>ワリ</t>
    </rPh>
    <phoneticPr fontId="2"/>
  </si>
  <si>
    <t>3割</t>
    <rPh sb="1" eb="2">
      <t>ワリ</t>
    </rPh>
    <phoneticPr fontId="2"/>
  </si>
  <si>
    <t>生活
援助</t>
    <rPh sb="0" eb="2">
      <t>セイカツ</t>
    </rPh>
    <rPh sb="3" eb="5">
      <t>エンジョ</t>
    </rPh>
    <phoneticPr fontId="2"/>
  </si>
  <si>
    <t>予防
訪問</t>
    <rPh sb="0" eb="2">
      <t>ヨボウ</t>
    </rPh>
    <rPh sb="3" eb="5">
      <t>ホウモン</t>
    </rPh>
    <phoneticPr fontId="2"/>
  </si>
  <si>
    <t>Ⅰ身体介護加算</t>
    <rPh sb="1" eb="3">
      <t>シンタイ</t>
    </rPh>
    <rPh sb="3" eb="5">
      <t>カイゴ</t>
    </rPh>
    <rPh sb="5" eb="7">
      <t>カサン</t>
    </rPh>
    <phoneticPr fontId="2"/>
  </si>
  <si>
    <t>Ⅱ身体介護加算</t>
    <rPh sb="1" eb="3">
      <t>シンタイ</t>
    </rPh>
    <rPh sb="3" eb="5">
      <t>カイゴ</t>
    </rPh>
    <rPh sb="5" eb="7">
      <t>カサン</t>
    </rPh>
    <phoneticPr fontId="2"/>
  </si>
  <si>
    <t>Ⅲ身体介護加算</t>
    <rPh sb="1" eb="3">
      <t>シンタイ</t>
    </rPh>
    <rPh sb="3" eb="5">
      <t>カイゴ</t>
    </rPh>
    <rPh sb="5" eb="7">
      <t>カサン</t>
    </rPh>
    <phoneticPr fontId="2"/>
  </si>
  <si>
    <t>板橋区介護予防・日常生活支援総合事業</t>
    <rPh sb="0" eb="3">
      <t>イタバシク</t>
    </rPh>
    <rPh sb="3" eb="5">
      <t>カイゴ</t>
    </rPh>
    <rPh sb="5" eb="7">
      <t>ヨボウ</t>
    </rPh>
    <rPh sb="8" eb="10">
      <t>ニチジョウ</t>
    </rPh>
    <rPh sb="10" eb="12">
      <t>セイカツ</t>
    </rPh>
    <rPh sb="12" eb="14">
      <t>シエン</t>
    </rPh>
    <rPh sb="14" eb="16">
      <t>ソウゴウ</t>
    </rPh>
    <rPh sb="16" eb="18">
      <t>ジギョウ</t>
    </rPh>
    <phoneticPr fontId="2"/>
  </si>
  <si>
    <t>利用料（10割）</t>
    <rPh sb="0" eb="2">
      <t>リヨウ</t>
    </rPh>
    <rPh sb="2" eb="3">
      <t>リョウ</t>
    </rPh>
    <rPh sb="6" eb="7">
      <t>ワリ</t>
    </rPh>
    <phoneticPr fontId="2"/>
  </si>
  <si>
    <t>介護職員実務者研修修了者2名</t>
    <rPh sb="13" eb="14">
      <t>メイ</t>
    </rPh>
    <phoneticPr fontId="2"/>
  </si>
  <si>
    <t>同行援護</t>
    <phoneticPr fontId="2"/>
  </si>
  <si>
    <t>営業日</t>
    <rPh sb="0" eb="3">
      <t>エイギョウビ</t>
    </rPh>
    <phoneticPr fontId="2"/>
  </si>
  <si>
    <t>サービスの
種類</t>
    <phoneticPr fontId="2"/>
  </si>
  <si>
    <t>【　移動支援料金　】</t>
    <rPh sb="2" eb="3">
      <t>ウツリ</t>
    </rPh>
    <rPh sb="3" eb="4">
      <t>ドウ</t>
    </rPh>
    <rPh sb="4" eb="6">
      <t>シエン</t>
    </rPh>
    <rPh sb="6" eb="7">
      <t>リョウ</t>
    </rPh>
    <rPh sb="7" eb="8">
      <t>カネ</t>
    </rPh>
    <phoneticPr fontId="2"/>
  </si>
  <si>
    <t>※サービス提供中の移動にかかる交通費や入場料等については、利用者負担となります。</t>
    <rPh sb="5" eb="7">
      <t>テイキョウ</t>
    </rPh>
    <rPh sb="7" eb="8">
      <t>チュウ</t>
    </rPh>
    <rPh sb="9" eb="11">
      <t>イドウ</t>
    </rPh>
    <rPh sb="15" eb="18">
      <t>コウツウヒ</t>
    </rPh>
    <rPh sb="19" eb="22">
      <t>ニュウジョウリョウ</t>
    </rPh>
    <rPh sb="22" eb="23">
      <t>トウ</t>
    </rPh>
    <rPh sb="29" eb="32">
      <t>リヨウシャ</t>
    </rPh>
    <rPh sb="32" eb="34">
      <t>フタン</t>
    </rPh>
    <phoneticPr fontId="2"/>
  </si>
  <si>
    <t>※区民税課税世帯の方は、費用の1割が自己負担となります。自己負担については課税状況に応じて、</t>
    <rPh sb="1" eb="3">
      <t>クミン</t>
    </rPh>
    <rPh sb="3" eb="4">
      <t>ゼイ</t>
    </rPh>
    <rPh sb="4" eb="6">
      <t>カゼイ</t>
    </rPh>
    <rPh sb="6" eb="8">
      <t>セタイ</t>
    </rPh>
    <rPh sb="9" eb="10">
      <t>カタ</t>
    </rPh>
    <rPh sb="12" eb="14">
      <t>ヒヨウ</t>
    </rPh>
    <rPh sb="16" eb="17">
      <t>ワリ</t>
    </rPh>
    <rPh sb="18" eb="20">
      <t>ジコ</t>
    </rPh>
    <rPh sb="20" eb="22">
      <t>フタン</t>
    </rPh>
    <rPh sb="28" eb="30">
      <t>ジコ</t>
    </rPh>
    <rPh sb="30" eb="32">
      <t>フタン</t>
    </rPh>
    <rPh sb="37" eb="39">
      <t>カゼイ</t>
    </rPh>
    <rPh sb="39" eb="41">
      <t>ジョウキョウ</t>
    </rPh>
    <rPh sb="42" eb="43">
      <t>オウ</t>
    </rPh>
    <phoneticPr fontId="2"/>
  </si>
  <si>
    <t>　　1ヶ月の上限額が設定されます。生活保護世帯、非課税世帯の自己負担はありません。</t>
    <rPh sb="17" eb="19">
      <t>セイカツ</t>
    </rPh>
    <rPh sb="19" eb="21">
      <t>ホゴ</t>
    </rPh>
    <rPh sb="21" eb="23">
      <t>セタイ</t>
    </rPh>
    <rPh sb="24" eb="27">
      <t>ヒカゼイ</t>
    </rPh>
    <rPh sb="27" eb="29">
      <t>セタイ</t>
    </rPh>
    <rPh sb="30" eb="32">
      <t>ジコ</t>
    </rPh>
    <rPh sb="32" eb="34">
      <t>フタン</t>
    </rPh>
    <phoneticPr fontId="2"/>
  </si>
  <si>
    <r>
      <t xml:space="preserve">練馬区
</t>
    </r>
    <r>
      <rPr>
        <sz val="9"/>
        <color theme="1"/>
        <rFont val="ＭＳ Ｐゴシック"/>
        <family val="3"/>
        <charset val="128"/>
        <scheme val="minor"/>
      </rPr>
      <t>（具体的地域は運営規程および重要事項説明書に記載）</t>
    </r>
    <rPh sb="0" eb="2">
      <t>ネリマ</t>
    </rPh>
    <phoneticPr fontId="2"/>
  </si>
  <si>
    <r>
      <t xml:space="preserve">板橋区
</t>
    </r>
    <r>
      <rPr>
        <sz val="9"/>
        <color theme="1"/>
        <rFont val="ＭＳ Ｐゴシック"/>
        <family val="3"/>
        <charset val="128"/>
        <scheme val="minor"/>
      </rPr>
      <t>（具体的地域は運営規程および
重要事項説明書に記載）</t>
    </r>
    <phoneticPr fontId="2"/>
  </si>
  <si>
    <t>3名（介護福祉士）</t>
    <phoneticPr fontId="2"/>
  </si>
  <si>
    <t>介護福祉士16名</t>
    <rPh sb="7" eb="8">
      <t>メイ</t>
    </rPh>
    <phoneticPr fontId="2"/>
  </si>
  <si>
    <t>身体
介護</t>
    <rPh sb="0" eb="2">
      <t>シンタイ</t>
    </rPh>
    <rPh sb="3" eb="5">
      <t>カイゴ</t>
    </rPh>
    <phoneticPr fontId="3"/>
  </si>
  <si>
    <t>ｻｰﾋﾞｽ
内容</t>
    <rPh sb="6" eb="8">
      <t>ナイヨウ</t>
    </rPh>
    <phoneticPr fontId="2"/>
  </si>
  <si>
    <t>ｻｰﾋﾞｽ時間</t>
    <rPh sb="5" eb="7">
      <t>ジカン</t>
    </rPh>
    <phoneticPr fontId="2"/>
  </si>
  <si>
    <r>
      <t>豊島区の一部</t>
    </r>
    <r>
      <rPr>
        <sz val="9"/>
        <color theme="1"/>
        <rFont val="ＭＳ Ｐゴシック"/>
        <family val="3"/>
        <charset val="128"/>
        <scheme val="minor"/>
      </rPr>
      <t>（介護保険のみ）</t>
    </r>
    <rPh sb="0" eb="3">
      <t>トシマク</t>
    </rPh>
    <rPh sb="4" eb="6">
      <t>イチブ</t>
    </rPh>
    <rPh sb="7" eb="9">
      <t>カイゴ</t>
    </rPh>
    <rPh sb="9" eb="11">
      <t>ホケン</t>
    </rPh>
    <phoneticPr fontId="2"/>
  </si>
  <si>
    <t>介護職員実務者研修
修了者2名</t>
    <rPh sb="14" eb="15">
      <t>メイ</t>
    </rPh>
    <phoneticPr fontId="2"/>
  </si>
  <si>
    <t>介護職員初任者研修課程
修了者7名</t>
    <phoneticPr fontId="2"/>
  </si>
  <si>
    <t>営業時間</t>
    <rPh sb="0" eb="2">
      <t>エイギョウ</t>
    </rPh>
    <rPh sb="2" eb="4">
      <t>ジカン</t>
    </rPh>
    <phoneticPr fontId="2"/>
  </si>
  <si>
    <t>8：30～17:30</t>
    <phoneticPr fontId="2"/>
  </si>
  <si>
    <t>介護職員処遇改善加算（Ⅰ）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3"/>
  </si>
  <si>
    <t>介護職員等特定処遇改善加算（Ⅱ）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3"/>
  </si>
  <si>
    <t>営業日：月曜日～土曜日</t>
    <rPh sb="0" eb="3">
      <t>エイギョウビ</t>
    </rPh>
    <rPh sb="4" eb="7">
      <t>ゲツヨウビ</t>
    </rPh>
    <rPh sb="8" eb="11">
      <t>ドヨウビ</t>
    </rPh>
    <phoneticPr fontId="2"/>
  </si>
  <si>
    <t>休業日：日曜日
（祝日は営業）</t>
    <rPh sb="0" eb="3">
      <t>キュウギョウビ</t>
    </rPh>
    <rPh sb="4" eb="7">
      <t>ニチヨウビ</t>
    </rPh>
    <rPh sb="9" eb="11">
      <t>シュクジツ</t>
    </rPh>
    <rPh sb="12" eb="14">
      <t>エイギョウ</t>
    </rPh>
    <phoneticPr fontId="2"/>
  </si>
  <si>
    <t>単位数の合計に4.2％を乗じた額</t>
    <rPh sb="0" eb="3">
      <t>タンイスウ</t>
    </rPh>
    <rPh sb="4" eb="6">
      <t>ゴウケイ</t>
    </rPh>
    <rPh sb="12" eb="13">
      <t>ジョウ</t>
    </rPh>
    <rPh sb="15" eb="16">
      <t>ガク</t>
    </rPh>
    <phoneticPr fontId="3"/>
  </si>
  <si>
    <t>月曜日～土曜日</t>
    <rPh sb="0" eb="3">
      <t>ゲツヨウビ</t>
    </rPh>
    <rPh sb="4" eb="7">
      <t>ドヨウビ</t>
    </rPh>
    <phoneticPr fontId="2"/>
  </si>
  <si>
    <t>休業日</t>
    <rPh sb="0" eb="3">
      <t>キュウギョウビ</t>
    </rPh>
    <phoneticPr fontId="2"/>
  </si>
  <si>
    <t>日曜日（祝日は営業）</t>
    <rPh sb="0" eb="3">
      <t>ニチヨウビ</t>
    </rPh>
    <rPh sb="4" eb="6">
      <t>シュクジツ</t>
    </rPh>
    <rPh sb="7" eb="9">
      <t>エイギョウ</t>
    </rPh>
    <phoneticPr fontId="2"/>
  </si>
  <si>
    <t>月曜日～土曜日　8：30～17：30</t>
    <rPh sb="1" eb="3">
      <t>ヨウビ</t>
    </rPh>
    <rPh sb="5" eb="7">
      <t>ヨウビ</t>
    </rPh>
    <phoneticPr fontId="2"/>
  </si>
  <si>
    <t>サービス提供責任者　3名</t>
    <phoneticPr fontId="2"/>
  </si>
  <si>
    <t>介護職員初任者研修課程修了者7名</t>
    <rPh sb="15" eb="16">
      <t>メイ</t>
    </rPh>
    <phoneticPr fontId="2"/>
  </si>
  <si>
    <t>障害支援区分３以上に該当する場合、所定の単位数に２０％加算する</t>
    <phoneticPr fontId="2"/>
  </si>
  <si>
    <t>障害支援区分４以上に該当する場合、所定の単位数に４０％加算する</t>
    <phoneticPr fontId="2"/>
  </si>
  <si>
    <t>福祉・介護職員処遇改善加算(Ⅰ)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2"/>
  </si>
  <si>
    <t>福祉・介護職員等特定処遇改善加算(Ⅱ)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2"/>
  </si>
  <si>
    <t>単位数の合計に30.２％を乗じた額</t>
    <rPh sb="0" eb="3">
      <t>タンイスウ</t>
    </rPh>
    <rPh sb="4" eb="6">
      <t>ゴウケイ</t>
    </rPh>
    <rPh sb="13" eb="14">
      <t>ジョウ</t>
    </rPh>
    <rPh sb="16" eb="17">
      <t>ガク</t>
    </rPh>
    <phoneticPr fontId="3"/>
  </si>
  <si>
    <t>単位数の合計に5.8％を乗じた額</t>
    <rPh sb="0" eb="3">
      <t>タンイスウ</t>
    </rPh>
    <rPh sb="4" eb="6">
      <t>ゴウケイ</t>
    </rPh>
    <rPh sb="12" eb="13">
      <t>ジョウ</t>
    </rPh>
    <rPh sb="15" eb="16">
      <t>ガク</t>
    </rPh>
    <phoneticPr fontId="3"/>
  </si>
  <si>
    <t>サービス内容</t>
    <rPh sb="4" eb="6">
      <t>ナイヨウ</t>
    </rPh>
    <phoneticPr fontId="2"/>
  </si>
  <si>
    <t>移動支援</t>
    <rPh sb="0" eb="4">
      <t>イドウシエン</t>
    </rPh>
    <phoneticPr fontId="2"/>
  </si>
  <si>
    <t>身体介護あり</t>
    <rPh sb="0" eb="2">
      <t>シンタイ</t>
    </rPh>
    <rPh sb="2" eb="4">
      <t>カイゴ</t>
    </rPh>
    <phoneticPr fontId="2"/>
  </si>
  <si>
    <t>身体介護なし</t>
    <rPh sb="0" eb="4">
      <t>シンタイカイゴ</t>
    </rPh>
    <phoneticPr fontId="2"/>
  </si>
  <si>
    <t>基本料金</t>
    <rPh sb="0" eb="2">
      <t>キホン</t>
    </rPh>
    <rPh sb="2" eb="4">
      <t>リョウキン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</si>
  <si>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</si>
  <si>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1時間30分以上2時間未満</t>
    <rPh sb="1" eb="3">
      <t>ジカン</t>
    </rPh>
    <rPh sb="5" eb="8">
      <t>フンイジョウ</t>
    </rPh>
    <rPh sb="9" eb="11">
      <t>ジカン</t>
    </rPh>
    <rPh sb="11" eb="13">
      <t>ミマン</t>
    </rPh>
    <phoneticPr fontId="2"/>
  </si>
  <si>
    <t>2時間以上30分毎に加算</t>
    <rPh sb="1" eb="3">
      <t>ジカン</t>
    </rPh>
    <rPh sb="3" eb="5">
      <t>イジョウ</t>
    </rPh>
    <rPh sb="7" eb="8">
      <t>フン</t>
    </rPh>
    <rPh sb="8" eb="9">
      <t>ゴト</t>
    </rPh>
    <rPh sb="10" eb="12">
      <t>カサン</t>
    </rPh>
    <phoneticPr fontId="2"/>
  </si>
  <si>
    <t>通学介助</t>
    <rPh sb="0" eb="2">
      <t>ツウガク</t>
    </rPh>
    <rPh sb="2" eb="4">
      <t>カイジョ</t>
    </rPh>
    <phoneticPr fontId="2"/>
  </si>
  <si>
    <t>送迎介助</t>
    <rPh sb="0" eb="2">
      <t>ソウゲイ</t>
    </rPh>
    <rPh sb="2" eb="4">
      <t>カイジョ</t>
    </rPh>
    <phoneticPr fontId="2"/>
  </si>
  <si>
    <t>通所介助</t>
    <rPh sb="0" eb="2">
      <t>ツウショ</t>
    </rPh>
    <rPh sb="2" eb="4">
      <t>カイジョ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</si>
</sst>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&quot;円&quot;"/>
    <numFmt numFmtId="177" formatCode="0_ &quot;単&quot;&quot;位&quot;"/>
    <numFmt numFmtId="178" formatCode="General&quot;単&quot;&quot;位&quot;"/>
    <numFmt numFmtId="179" formatCode="0.0&quot;円&quot;"/>
    <numFmt numFmtId="180" formatCode="\1&quot;単&quot;&quot;位&quot;&quot;＝&quot;0.0&quot;円&quot;"/>
    <numFmt numFmtId="181" formatCode="\1&quot;単&quot;&quot;位&quot;&quot;＝&quot;0&quot;円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1">
    <xf numFmtId="0" fontId="0" fillId="0" borderId="0" xfId="0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4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3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38" fontId="0" fillId="0" borderId="1" xfId="1" applyFont="1" applyBorder="1">
      <alignment vertical="center"/>
    </xf>
    <xf numFmtId="0" fontId="8" fillId="0" borderId="1" xfId="0" applyFont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38" fontId="12" fillId="0" borderId="1" xfId="1" applyFont="1" applyBorder="1">
      <alignment vertical="center"/>
    </xf>
    <xf numFmtId="5" fontId="12" fillId="0" borderId="1" xfId="0" applyNumberFormat="1" applyFont="1" applyBorder="1">
      <alignment vertical="center"/>
    </xf>
    <xf numFmtId="0" fontId="12" fillId="0" borderId="21" xfId="0" applyFont="1" applyBorder="1">
      <alignment vertical="center"/>
    </xf>
    <xf numFmtId="38" fontId="12" fillId="0" borderId="21" xfId="1" applyFont="1" applyBorder="1">
      <alignment vertical="center"/>
    </xf>
    <xf numFmtId="5" fontId="12" fillId="0" borderId="21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12" fillId="0" borderId="9" xfId="0" applyFont="1" applyBorder="1">
      <alignment vertical="center"/>
    </xf>
    <xf numFmtId="38" fontId="12" fillId="0" borderId="9" xfId="1" applyFont="1" applyBorder="1">
      <alignment vertical="center"/>
    </xf>
    <xf numFmtId="5" fontId="12" fillId="0" borderId="9" xfId="0" applyNumberFormat="1" applyFont="1" applyBorder="1">
      <alignment vertical="center"/>
    </xf>
    <xf numFmtId="0" fontId="10" fillId="0" borderId="9" xfId="0" applyFont="1" applyBorder="1" applyAlignment="1">
      <alignment vertical="center"/>
    </xf>
    <xf numFmtId="0" fontId="12" fillId="0" borderId="22" xfId="0" applyFont="1" applyBorder="1">
      <alignment vertical="center"/>
    </xf>
    <xf numFmtId="5" fontId="12" fillId="0" borderId="22" xfId="0" applyNumberFormat="1" applyFont="1" applyBorder="1">
      <alignment vertical="center"/>
    </xf>
    <xf numFmtId="0" fontId="10" fillId="0" borderId="1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3" borderId="9" xfId="0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0" fontId="7" fillId="0" borderId="1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5" fontId="12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9" fillId="0" borderId="0" xfId="0" applyFont="1" applyBorder="1" applyAlignment="1"/>
    <xf numFmtId="0" fontId="9" fillId="0" borderId="15" xfId="0" applyFont="1" applyBorder="1" applyAlignment="1"/>
    <xf numFmtId="0" fontId="4" fillId="0" borderId="8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177" fontId="8" fillId="0" borderId="1" xfId="0" applyNumberFormat="1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9" fillId="0" borderId="15" xfId="0" applyFont="1" applyBorder="1">
      <alignment vertical="center"/>
    </xf>
    <xf numFmtId="0" fontId="9" fillId="0" borderId="13" xfId="0" applyFont="1" applyBorder="1">
      <alignment vertical="center"/>
    </xf>
    <xf numFmtId="0" fontId="14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179" fontId="6" fillId="0" borderId="0" xfId="0" applyNumberFormat="1" applyFont="1" applyBorder="1" applyAlignment="1">
      <alignment horizontal="left" vertical="center"/>
    </xf>
    <xf numFmtId="38" fontId="6" fillId="0" borderId="0" xfId="1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178" fontId="6" fillId="0" borderId="9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9" fillId="0" borderId="10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6" xfId="0" applyBorder="1">
      <alignment vertical="center"/>
    </xf>
    <xf numFmtId="176" fontId="6" fillId="0" borderId="0" xfId="0" applyNumberFormat="1" applyFont="1" applyBorder="1" applyAlignment="1">
      <alignment horizontal="right" vertical="center"/>
    </xf>
    <xf numFmtId="57" fontId="9" fillId="0" borderId="0" xfId="0" applyNumberFormat="1" applyFont="1" applyBorder="1" applyAlignment="1">
      <alignment vertical="center"/>
    </xf>
    <xf numFmtId="0" fontId="9" fillId="0" borderId="12" xfId="0" applyFont="1" applyBorder="1">
      <alignment vertical="center"/>
    </xf>
    <xf numFmtId="0" fontId="0" fillId="0" borderId="10" xfId="0" applyBorder="1">
      <alignment vertical="center"/>
    </xf>
    <xf numFmtId="0" fontId="4" fillId="0" borderId="6" xfId="0" applyFont="1" applyBorder="1" applyAlignment="1">
      <alignment horizontal="left" vertical="center" indent="1"/>
    </xf>
    <xf numFmtId="0" fontId="9" fillId="0" borderId="3" xfId="0" applyFont="1" applyBorder="1">
      <alignment vertical="center"/>
    </xf>
    <xf numFmtId="0" fontId="8" fillId="0" borderId="19" xfId="0" applyFont="1" applyBorder="1" applyAlignment="1">
      <alignment horizontal="left" vertical="center" indent="1"/>
    </xf>
    <xf numFmtId="0" fontId="6" fillId="0" borderId="2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80" fontId="7" fillId="0" borderId="15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9" xfId="0" applyBorder="1">
      <alignment vertical="center"/>
    </xf>
    <xf numFmtId="0" fontId="8" fillId="4" borderId="0" xfId="0" applyFont="1" applyFill="1" applyBorder="1" applyAlignment="1">
      <alignment horizontal="center" vertical="center"/>
    </xf>
    <xf numFmtId="180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9" fillId="0" borderId="11" xfId="0" applyFont="1" applyBorder="1">
      <alignment vertical="center"/>
    </xf>
    <xf numFmtId="0" fontId="0" fillId="0" borderId="1" xfId="0" applyFont="1" applyBorder="1">
      <alignment vertical="center"/>
    </xf>
    <xf numFmtId="5" fontId="0" fillId="0" borderId="1" xfId="0" applyNumberFormat="1" applyFont="1" applyBorder="1" applyAlignment="1">
      <alignment vertical="center"/>
    </xf>
    <xf numFmtId="5" fontId="0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indent="1"/>
    </xf>
    <xf numFmtId="0" fontId="16" fillId="0" borderId="6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2" fillId="0" borderId="0" xfId="0" applyFont="1" applyFill="1" applyBorder="1">
      <alignment vertical="center"/>
    </xf>
    <xf numFmtId="38" fontId="12" fillId="0" borderId="0" xfId="1" applyFont="1" applyFill="1" applyBorder="1">
      <alignment vertical="center"/>
    </xf>
    <xf numFmtId="5" fontId="12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5" xfId="0" applyFont="1" applyBorder="1" applyAlignment="1">
      <alignment horizontal="right"/>
    </xf>
    <xf numFmtId="181" fontId="9" fillId="0" borderId="0" xfId="0" applyNumberFormat="1" applyFont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left" vertical="center"/>
    </xf>
    <xf numFmtId="179" fontId="6" fillId="0" borderId="10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right" vertical="center"/>
    </xf>
    <xf numFmtId="176" fontId="8" fillId="0" borderId="1" xfId="1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178" fontId="8" fillId="0" borderId="9" xfId="0" applyNumberFormat="1" applyFont="1" applyBorder="1" applyAlignment="1">
      <alignment horizontal="center" vertical="center"/>
    </xf>
    <xf numFmtId="176" fontId="8" fillId="0" borderId="5" xfId="1" applyNumberFormat="1" applyFont="1" applyBorder="1" applyAlignment="1">
      <alignment horizontal="center" vertical="center"/>
    </xf>
    <xf numFmtId="177" fontId="8" fillId="0" borderId="0" xfId="0" applyNumberFormat="1" applyFont="1" applyBorder="1">
      <alignment vertical="center"/>
    </xf>
    <xf numFmtId="176" fontId="18" fillId="0" borderId="1" xfId="1" applyNumberFormat="1" applyFont="1" applyBorder="1" applyAlignment="1">
      <alignment vertical="center"/>
    </xf>
    <xf numFmtId="176" fontId="7" fillId="0" borderId="1" xfId="1" applyNumberFormat="1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176" fontId="7" fillId="0" borderId="1" xfId="0" applyNumberFormat="1" applyFont="1" applyBorder="1">
      <alignment vertical="center"/>
    </xf>
    <xf numFmtId="176" fontId="11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6" fillId="0" borderId="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 wrapText="1" indent="1"/>
    </xf>
    <xf numFmtId="0" fontId="6" fillId="0" borderId="14" xfId="0" applyFont="1" applyFill="1" applyBorder="1" applyAlignment="1">
      <alignment horizontal="left" vertical="center" indent="1"/>
    </xf>
    <xf numFmtId="0" fontId="6" fillId="0" borderId="15" xfId="0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6" fillId="0" borderId="5" xfId="0" applyFont="1" applyFill="1" applyBorder="1" applyAlignment="1">
      <alignment horizontal="left" vertical="center" indent="1"/>
    </xf>
    <xf numFmtId="0" fontId="9" fillId="0" borderId="2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vertical="center"/>
    </xf>
    <xf numFmtId="176" fontId="8" fillId="0" borderId="4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indent="1"/>
    </xf>
    <xf numFmtId="0" fontId="6" fillId="0" borderId="3" xfId="0" applyFont="1" applyFill="1" applyBorder="1" applyAlignment="1">
      <alignment horizontal="left" vertical="center" indent="1"/>
    </xf>
    <xf numFmtId="0" fontId="6" fillId="0" borderId="2" xfId="0" applyFont="1" applyFill="1" applyBorder="1" applyAlignment="1">
      <alignment horizontal="left" vertical="center" wrapText="1" indent="1"/>
    </xf>
    <xf numFmtId="0" fontId="6" fillId="0" borderId="3" xfId="0" applyFont="1" applyFill="1" applyBorder="1" applyAlignment="1">
      <alignment horizontal="left" vertical="center" wrapText="1" indent="1"/>
    </xf>
    <xf numFmtId="176" fontId="8" fillId="0" borderId="2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12" fillId="0" borderId="22" xfId="1" applyFont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right" vertical="center" indent="1"/>
    </xf>
    <xf numFmtId="176" fontId="6" fillId="0" borderId="1" xfId="0" applyNumberFormat="1" applyFont="1" applyBorder="1" applyAlignment="1">
      <alignment horizontal="right" vertical="center" indent="1"/>
    </xf>
    <xf numFmtId="176" fontId="6" fillId="0" borderId="1" xfId="0" applyNumberFormat="1" applyFont="1" applyFill="1" applyBorder="1" applyAlignment="1">
      <alignment horizontal="right" vertical="center" indent="1"/>
    </xf>
    <xf numFmtId="176" fontId="0" fillId="0" borderId="1" xfId="0" applyNumberFormat="1" applyBorder="1" applyAlignment="1">
      <alignment horizontal="right" vertical="center" indent="1"/>
    </xf>
    <xf numFmtId="0" fontId="9" fillId="3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57" fontId="9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8" fillId="0" borderId="29" xfId="0" applyNumberFormat="1" applyFont="1" applyFill="1" applyBorder="1" applyAlignment="1">
      <alignment horizontal="right" vertical="center"/>
    </xf>
    <xf numFmtId="176" fontId="8" fillId="0" borderId="30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/>
    </xf>
    <xf numFmtId="179" fontId="6" fillId="0" borderId="3" xfId="0" applyNumberFormat="1" applyFont="1" applyFill="1" applyBorder="1" applyAlignment="1">
      <alignment horizontal="center" vertical="center"/>
    </xf>
    <xf numFmtId="179" fontId="6" fillId="0" borderId="4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6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78" fontId="6" fillId="0" borderId="25" xfId="0" applyNumberFormat="1" applyFont="1" applyBorder="1" applyAlignment="1">
      <alignment horizontal="center" vertical="center"/>
    </xf>
    <xf numFmtId="178" fontId="6" fillId="0" borderId="20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8" fontId="6" fillId="0" borderId="12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8" fontId="8" fillId="0" borderId="11" xfId="0" applyNumberFormat="1" applyFont="1" applyBorder="1" applyAlignment="1">
      <alignment horizontal="center" vertical="center"/>
    </xf>
    <xf numFmtId="178" fontId="8" fillId="0" borderId="12" xfId="0" applyNumberFormat="1" applyFont="1" applyBorder="1" applyAlignment="1">
      <alignment horizontal="center" vertical="center"/>
    </xf>
    <xf numFmtId="178" fontId="6" fillId="0" borderId="11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 indent="1"/>
    </xf>
    <xf numFmtId="0" fontId="10" fillId="0" borderId="10" xfId="0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indent="1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57" fontId="0" fillId="0" borderId="10" xfId="0" applyNumberForma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8"/>
  <sheetViews>
    <sheetView tabSelected="1" zoomScale="115" zoomScaleNormal="115" workbookViewId="0">
      <selection activeCell="D40" sqref="D40"/>
    </sheetView>
  </sheetViews>
  <sheetFormatPr defaultRowHeight="13.5" x14ac:dyDescent="0.15"/>
  <cols>
    <col min="1" max="1" width="24" customWidth="1"/>
    <col min="2" max="2" width="0.875" customWidth="1"/>
    <col min="3" max="3" width="6" style="60" customWidth="1"/>
    <col min="4" max="4" width="10.625" style="60" customWidth="1"/>
    <col min="5" max="7" width="6.125" style="60" customWidth="1"/>
    <col min="8" max="8" width="8.375" style="60" customWidth="1"/>
    <col min="9" max="9" width="2.625" style="60" customWidth="1"/>
    <col min="10" max="12" width="6.125" style="60" customWidth="1"/>
    <col min="13" max="13" width="10.625" style="60" customWidth="1"/>
    <col min="14" max="16" width="6.125" style="60" customWidth="1"/>
    <col min="17" max="17" width="10.625" style="60" customWidth="1"/>
    <col min="18" max="19" width="6.125" style="60" customWidth="1"/>
    <col min="20" max="20" width="6.5" style="60" customWidth="1"/>
    <col min="21" max="21" width="1.125" style="60" customWidth="1"/>
    <col min="23" max="23" width="6.625" customWidth="1"/>
    <col min="24" max="24" width="16" customWidth="1"/>
    <col min="25" max="25" width="10.875" bestFit="1" customWidth="1"/>
  </cols>
  <sheetData>
    <row r="1" spans="1:26" x14ac:dyDescent="0.15">
      <c r="R1" s="75"/>
      <c r="S1" s="184">
        <v>43739</v>
      </c>
      <c r="T1" s="184"/>
      <c r="U1" s="184"/>
      <c r="V1" s="47"/>
    </row>
    <row r="2" spans="1:26" ht="18" customHeight="1" x14ac:dyDescent="0.15">
      <c r="A2" s="248" t="s">
        <v>15</v>
      </c>
      <c r="B2" s="5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  <c r="V2" s="47"/>
    </row>
    <row r="3" spans="1:26" ht="19.5" customHeight="1" x14ac:dyDescent="0.15">
      <c r="A3" s="248"/>
      <c r="B3" s="55"/>
      <c r="C3" s="185" t="s">
        <v>27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63"/>
      <c r="S3" s="63"/>
      <c r="T3" s="63"/>
      <c r="U3" s="58"/>
      <c r="V3" s="47"/>
    </row>
    <row r="4" spans="1:26" ht="19.5" customHeight="1" x14ac:dyDescent="0.15">
      <c r="A4" s="128" t="s">
        <v>0</v>
      </c>
      <c r="B4" s="3"/>
      <c r="C4" s="64" t="s">
        <v>62</v>
      </c>
      <c r="D4" s="64"/>
      <c r="E4" s="68"/>
      <c r="F4" s="65">
        <v>11.4</v>
      </c>
      <c r="G4" s="65"/>
      <c r="H4" s="82" t="s">
        <v>12</v>
      </c>
      <c r="I4" s="64"/>
      <c r="J4" s="64"/>
      <c r="K4" s="64"/>
      <c r="L4" s="64"/>
      <c r="M4" s="64"/>
      <c r="N4" s="64" t="s">
        <v>78</v>
      </c>
      <c r="O4" s="64"/>
      <c r="P4" s="64"/>
      <c r="Q4" s="64"/>
      <c r="R4" s="64"/>
      <c r="S4" s="64"/>
      <c r="T4" s="64"/>
      <c r="U4" s="58"/>
      <c r="V4" s="47"/>
    </row>
    <row r="5" spans="1:26" ht="17.25" customHeight="1" x14ac:dyDescent="0.15">
      <c r="A5" s="127" t="s">
        <v>26</v>
      </c>
      <c r="B5" s="3"/>
      <c r="C5" s="186" t="s">
        <v>115</v>
      </c>
      <c r="D5" s="155" t="s">
        <v>116</v>
      </c>
      <c r="E5" s="211" t="s">
        <v>61</v>
      </c>
      <c r="F5" s="212"/>
      <c r="G5" s="213"/>
      <c r="H5" s="189" t="s">
        <v>116</v>
      </c>
      <c r="I5" s="190"/>
      <c r="J5" s="211" t="s">
        <v>61</v>
      </c>
      <c r="K5" s="212"/>
      <c r="L5" s="213"/>
      <c r="M5" s="155" t="s">
        <v>116</v>
      </c>
      <c r="N5" s="211" t="s">
        <v>61</v>
      </c>
      <c r="O5" s="212"/>
      <c r="P5" s="213"/>
      <c r="Q5" s="155" t="s">
        <v>116</v>
      </c>
      <c r="R5" s="211" t="s">
        <v>61</v>
      </c>
      <c r="S5" s="212"/>
      <c r="T5" s="213"/>
      <c r="U5" s="58"/>
      <c r="V5" s="64"/>
      <c r="Z5" s="59"/>
    </row>
    <row r="6" spans="1:26" ht="17.25" customHeight="1" x14ac:dyDescent="0.15">
      <c r="A6" s="20" t="s">
        <v>23</v>
      </c>
      <c r="B6" s="4"/>
      <c r="C6" s="210"/>
      <c r="D6" s="156" t="s">
        <v>1</v>
      </c>
      <c r="E6" s="246">
        <v>183</v>
      </c>
      <c r="F6" s="246"/>
      <c r="G6" s="247"/>
      <c r="H6" s="157" t="s">
        <v>64</v>
      </c>
      <c r="I6" s="158"/>
      <c r="J6" s="159"/>
      <c r="K6" s="246">
        <v>274</v>
      </c>
      <c r="L6" s="247"/>
      <c r="M6" s="157" t="s">
        <v>65</v>
      </c>
      <c r="N6" s="159"/>
      <c r="O6" s="246">
        <v>435</v>
      </c>
      <c r="P6" s="247"/>
      <c r="Q6" s="160" t="s">
        <v>66</v>
      </c>
      <c r="R6" s="161"/>
      <c r="S6" s="246">
        <v>635</v>
      </c>
      <c r="T6" s="247"/>
      <c r="U6" s="58"/>
      <c r="V6" s="64"/>
      <c r="W6" s="59"/>
      <c r="X6" s="59"/>
      <c r="Y6" s="59"/>
      <c r="Z6" s="59"/>
    </row>
    <row r="7" spans="1:26" ht="17.25" customHeight="1" x14ac:dyDescent="0.15">
      <c r="A7" s="20">
        <v>1371901313</v>
      </c>
      <c r="B7" s="11"/>
      <c r="C7" s="186" t="s">
        <v>114</v>
      </c>
      <c r="D7" s="162" t="s">
        <v>59</v>
      </c>
      <c r="E7" s="163" t="s">
        <v>57</v>
      </c>
      <c r="F7" s="163" t="s">
        <v>58</v>
      </c>
      <c r="G7" s="163" t="s">
        <v>94</v>
      </c>
      <c r="H7" s="218" t="s">
        <v>76</v>
      </c>
      <c r="I7" s="219"/>
      <c r="J7" s="163" t="s">
        <v>57</v>
      </c>
      <c r="K7" s="163" t="s">
        <v>58</v>
      </c>
      <c r="L7" s="163" t="s">
        <v>94</v>
      </c>
      <c r="M7" s="162" t="s">
        <v>59</v>
      </c>
      <c r="N7" s="163" t="s">
        <v>57</v>
      </c>
      <c r="O7" s="163" t="s">
        <v>58</v>
      </c>
      <c r="P7" s="163" t="s">
        <v>94</v>
      </c>
      <c r="Q7" s="162" t="s">
        <v>59</v>
      </c>
      <c r="R7" s="163" t="s">
        <v>57</v>
      </c>
      <c r="S7" s="163" t="s">
        <v>58</v>
      </c>
      <c r="T7" s="163" t="s">
        <v>94</v>
      </c>
      <c r="U7" s="58"/>
      <c r="V7" s="47"/>
    </row>
    <row r="8" spans="1:26" ht="17.25" customHeight="1" x14ac:dyDescent="0.15">
      <c r="A8" s="122" t="s">
        <v>83</v>
      </c>
      <c r="B8" s="11"/>
      <c r="C8" s="217"/>
      <c r="D8" s="164">
        <f>ROUNDDOWN(E6*$F$4,0)</f>
        <v>2086</v>
      </c>
      <c r="E8" s="164">
        <f>$D$8-(ROUNDDOWN($D$8*0.9,0))</f>
        <v>209</v>
      </c>
      <c r="F8" s="164">
        <f>$D$8-(ROUNDDOWN($D$8*0.8,0))</f>
        <v>418</v>
      </c>
      <c r="G8" s="164">
        <f>$D$8-(ROUNDDOWN($D$8*0.7,0))</f>
        <v>626</v>
      </c>
      <c r="H8" s="165">
        <f>ROUNDDOWN(K6*$F$4,0)</f>
        <v>3123</v>
      </c>
      <c r="I8" s="166"/>
      <c r="J8" s="164">
        <f>H8-(ROUNDDOWN(H8*0.9,0))</f>
        <v>313</v>
      </c>
      <c r="K8" s="164">
        <f>H8-(ROUNDDOWN(H8*0.8,0))</f>
        <v>625</v>
      </c>
      <c r="L8" s="164">
        <f>H8-(ROUNDDOWN(H8*0.7,0))</f>
        <v>937</v>
      </c>
      <c r="M8" s="165">
        <f>ROUNDDOWN(O6*$F$4,0)</f>
        <v>4959</v>
      </c>
      <c r="N8" s="164">
        <f>M8-(ROUNDDOWN(M8*0.9,0))</f>
        <v>496</v>
      </c>
      <c r="O8" s="164">
        <f>$M$8-(ROUNDDOWN($M$8*0.8,0))</f>
        <v>992</v>
      </c>
      <c r="P8" s="164">
        <f>$M$8-(ROUNDDOWN($M$8*0.7,0))</f>
        <v>1488</v>
      </c>
      <c r="Q8" s="165">
        <f>ROUNDDOWN(S6*$F$4,0)</f>
        <v>7239</v>
      </c>
      <c r="R8" s="164">
        <f>Q8-(ROUNDDOWN(Q8*0.9,0))</f>
        <v>724</v>
      </c>
      <c r="S8" s="164">
        <f>$Q$8-(ROUNDDOWN($Q$8*0.8,0))</f>
        <v>1448</v>
      </c>
      <c r="T8" s="164">
        <f>$Q$8-(ROUNDDOWN($Q$8*0.7,0))</f>
        <v>2172</v>
      </c>
      <c r="U8" s="58"/>
      <c r="V8" s="47"/>
    </row>
    <row r="9" spans="1:26" ht="17.25" customHeight="1" x14ac:dyDescent="0.15">
      <c r="A9" s="138" t="s">
        <v>117</v>
      </c>
      <c r="B9" s="11"/>
      <c r="C9" s="186" t="s">
        <v>60</v>
      </c>
      <c r="D9" s="225" t="s">
        <v>63</v>
      </c>
      <c r="E9" s="226"/>
      <c r="F9" s="226"/>
      <c r="G9" s="227"/>
      <c r="H9" s="167" t="s">
        <v>67</v>
      </c>
      <c r="I9" s="168"/>
      <c r="J9" s="159"/>
      <c r="K9" s="214">
        <v>347</v>
      </c>
      <c r="L9" s="215"/>
      <c r="M9" s="167" t="s">
        <v>67</v>
      </c>
      <c r="N9" s="159"/>
      <c r="O9" s="214">
        <v>507</v>
      </c>
      <c r="P9" s="215"/>
      <c r="Q9" s="167" t="s">
        <v>67</v>
      </c>
      <c r="R9" s="159"/>
      <c r="S9" s="214">
        <v>707</v>
      </c>
      <c r="T9" s="215"/>
      <c r="U9" s="58"/>
      <c r="V9" s="47"/>
    </row>
    <row r="10" spans="1:26" ht="17.25" customHeight="1" x14ac:dyDescent="0.15">
      <c r="A10" s="134" t="s">
        <v>80</v>
      </c>
      <c r="B10" s="11"/>
      <c r="C10" s="187"/>
      <c r="D10" s="228"/>
      <c r="E10" s="229"/>
      <c r="F10" s="229"/>
      <c r="G10" s="230"/>
      <c r="H10" s="193">
        <f>ROUNDDOWN(K9*$F$4,0)</f>
        <v>3955</v>
      </c>
      <c r="I10" s="194"/>
      <c r="J10" s="164">
        <f>H10-(ROUNDDOWN(H10*0.9,0))</f>
        <v>396</v>
      </c>
      <c r="K10" s="164">
        <f>$H$10-(ROUNDDOWN($H$10*0.8,0))</f>
        <v>791</v>
      </c>
      <c r="L10" s="164">
        <f>$H$10-(ROUNDDOWN($H$10*0.7,0))</f>
        <v>1187</v>
      </c>
      <c r="M10" s="164">
        <f>ROUNDDOWN(O9*$F$4,0)</f>
        <v>5779</v>
      </c>
      <c r="N10" s="164">
        <f>M10-(ROUNDDOWN(M10*0.9,0))</f>
        <v>578</v>
      </c>
      <c r="O10" s="164">
        <f>$M$10-(ROUNDDOWN($M$10*0.8,0))</f>
        <v>1156</v>
      </c>
      <c r="P10" s="164">
        <f>$M$10-(ROUNDDOWN($M$10*0.7,0))</f>
        <v>1734</v>
      </c>
      <c r="Q10" s="164">
        <f>ROUNDDOWN(S9*$F$4,0)</f>
        <v>8059</v>
      </c>
      <c r="R10" s="164">
        <f>Q10-(ROUNDDOWN(Q10*0.9,0))</f>
        <v>806</v>
      </c>
      <c r="S10" s="164">
        <f>$Q$10-(ROUNDDOWN($Q$10*0.8,0))</f>
        <v>1612</v>
      </c>
      <c r="T10" s="164">
        <f>$Q$10-(ROUNDDOWN($Q$10*0.7,0))</f>
        <v>2418</v>
      </c>
      <c r="U10" s="58"/>
      <c r="V10" s="47"/>
    </row>
    <row r="11" spans="1:26" ht="17.25" customHeight="1" x14ac:dyDescent="0.15">
      <c r="A11" s="136" t="s">
        <v>81</v>
      </c>
      <c r="B11" s="9"/>
      <c r="C11" s="187"/>
      <c r="D11" s="228"/>
      <c r="E11" s="229"/>
      <c r="F11" s="229"/>
      <c r="G11" s="230"/>
      <c r="H11" s="167" t="s">
        <v>13</v>
      </c>
      <c r="I11" s="168"/>
      <c r="J11" s="159"/>
      <c r="K11" s="214">
        <v>419</v>
      </c>
      <c r="L11" s="215"/>
      <c r="M11" s="167" t="s">
        <v>13</v>
      </c>
      <c r="N11" s="159"/>
      <c r="O11" s="214">
        <v>580</v>
      </c>
      <c r="P11" s="215"/>
      <c r="Q11" s="167" t="s">
        <v>13</v>
      </c>
      <c r="R11" s="159"/>
      <c r="S11" s="214">
        <v>780</v>
      </c>
      <c r="T11" s="215"/>
      <c r="U11" s="58"/>
      <c r="V11" s="47"/>
    </row>
    <row r="12" spans="1:26" ht="17.25" customHeight="1" x14ac:dyDescent="0.15">
      <c r="A12" s="249" t="s">
        <v>124</v>
      </c>
      <c r="B12" s="9"/>
      <c r="C12" s="187"/>
      <c r="D12" s="228"/>
      <c r="E12" s="229"/>
      <c r="F12" s="229"/>
      <c r="G12" s="230"/>
      <c r="H12" s="193">
        <f>ROUNDDOWN(K11*$F$4,0)</f>
        <v>4776</v>
      </c>
      <c r="I12" s="194"/>
      <c r="J12" s="164">
        <f>H12-(ROUNDDOWN(H12*0.9,0))</f>
        <v>478</v>
      </c>
      <c r="K12" s="164">
        <f>$H$12-(ROUNDDOWN($H$12*0.8,0))</f>
        <v>956</v>
      </c>
      <c r="L12" s="164">
        <f>$H$12-(ROUNDDOWN($H$12*0.7,0))</f>
        <v>1433</v>
      </c>
      <c r="M12" s="164">
        <f>ROUNDDOWN(O11*$F$4,0)</f>
        <v>6612</v>
      </c>
      <c r="N12" s="164">
        <f>M12-(ROUNDDOWN(M12*0.9,0))</f>
        <v>662</v>
      </c>
      <c r="O12" s="164">
        <f>$M$12-(ROUNDDOWN($M$12*0.8,0))</f>
        <v>1323</v>
      </c>
      <c r="P12" s="164">
        <f>$M$12-(ROUNDDOWN($M$12*0.7,0))</f>
        <v>1984</v>
      </c>
      <c r="Q12" s="164">
        <f>ROUNDDOWN(S11*$F$4,0)</f>
        <v>8892</v>
      </c>
      <c r="R12" s="164">
        <f>Q12-(ROUNDDOWN(Q12*0.9,0))</f>
        <v>890</v>
      </c>
      <c r="S12" s="164">
        <f>$Q$12-(ROUNDDOWN($Q$12*0.8,0))</f>
        <v>1779</v>
      </c>
      <c r="T12" s="164">
        <f>$Q$12-(ROUNDDOWN($Q$12*0.7,0))</f>
        <v>2668</v>
      </c>
      <c r="U12" s="58"/>
      <c r="V12" s="47"/>
    </row>
    <row r="13" spans="1:26" ht="17.25" customHeight="1" x14ac:dyDescent="0.15">
      <c r="A13" s="250"/>
      <c r="B13" s="7"/>
      <c r="C13" s="187"/>
      <c r="D13" s="228"/>
      <c r="E13" s="229"/>
      <c r="F13" s="229"/>
      <c r="G13" s="230"/>
      <c r="H13" s="195" t="s">
        <v>14</v>
      </c>
      <c r="I13" s="196"/>
      <c r="J13" s="159"/>
      <c r="K13" s="214">
        <v>492</v>
      </c>
      <c r="L13" s="215"/>
      <c r="M13" s="195" t="s">
        <v>14</v>
      </c>
      <c r="N13" s="196"/>
      <c r="O13" s="214">
        <v>652</v>
      </c>
      <c r="P13" s="215"/>
      <c r="Q13" s="169" t="s">
        <v>14</v>
      </c>
      <c r="R13" s="170"/>
      <c r="S13" s="214">
        <v>853</v>
      </c>
      <c r="T13" s="215"/>
      <c r="U13" s="58"/>
      <c r="V13" s="47"/>
    </row>
    <row r="14" spans="1:26" ht="17.25" customHeight="1" thickBot="1" x14ac:dyDescent="0.2">
      <c r="A14" s="278" t="s">
        <v>125</v>
      </c>
      <c r="B14" s="9"/>
      <c r="C14" s="188"/>
      <c r="D14" s="231"/>
      <c r="E14" s="232"/>
      <c r="F14" s="232"/>
      <c r="G14" s="233"/>
      <c r="H14" s="197">
        <f>ROUNDDOWN(K13*$F$4,0)</f>
        <v>5608</v>
      </c>
      <c r="I14" s="198"/>
      <c r="J14" s="171">
        <f>H14-(ROUNDDOWN(H14*0.9,0))</f>
        <v>561</v>
      </c>
      <c r="K14" s="171">
        <f>$H$14-(ROUNDDOWN($H$14*0.8,0))</f>
        <v>1122</v>
      </c>
      <c r="L14" s="171">
        <f>$H$14-(ROUNDDOWN($H$14*0.7,0))</f>
        <v>1683</v>
      </c>
      <c r="M14" s="171">
        <f>ROUNDDOWN(O13*$F$4,0)</f>
        <v>7432</v>
      </c>
      <c r="N14" s="171">
        <f>M14-(ROUNDDOWN(M14*0.9,0))</f>
        <v>744</v>
      </c>
      <c r="O14" s="171">
        <f>$M$14-(ROUNDDOWN($M$14*0.8,0))</f>
        <v>1487</v>
      </c>
      <c r="P14" s="171">
        <f>$M$14-(ROUNDDOWN($M$14*0.7,0))</f>
        <v>2230</v>
      </c>
      <c r="Q14" s="171">
        <f>ROUNDDOWN(S13*$F$4,0)</f>
        <v>9724</v>
      </c>
      <c r="R14" s="171">
        <f>Q14-(ROUNDDOWN(Q14*0.9,0))</f>
        <v>973</v>
      </c>
      <c r="S14" s="171">
        <f>$Q$14-(ROUNDDOWN($Q$14*0.8,0))</f>
        <v>1945</v>
      </c>
      <c r="T14" s="171">
        <f>$Q$14-(ROUNDDOWN($Q$14*0.7,0))</f>
        <v>2918</v>
      </c>
      <c r="U14" s="58"/>
      <c r="V14" s="47"/>
    </row>
    <row r="15" spans="1:26" ht="17.25" customHeight="1" thickTop="1" x14ac:dyDescent="0.15">
      <c r="A15" s="279"/>
      <c r="B15" s="9"/>
      <c r="C15" s="252" t="s">
        <v>2</v>
      </c>
      <c r="D15" s="253"/>
      <c r="E15" s="253"/>
      <c r="F15" s="253"/>
      <c r="G15" s="254"/>
      <c r="H15" s="234" t="s">
        <v>67</v>
      </c>
      <c r="I15" s="235"/>
      <c r="J15" s="235"/>
      <c r="K15" s="236">
        <v>200</v>
      </c>
      <c r="L15" s="237"/>
      <c r="M15" s="234" t="s">
        <v>3</v>
      </c>
      <c r="N15" s="235"/>
      <c r="O15" s="236">
        <v>246</v>
      </c>
      <c r="P15" s="237"/>
      <c r="Q15" s="80" t="s">
        <v>77</v>
      </c>
      <c r="R15" s="81"/>
      <c r="S15" s="238">
        <v>100</v>
      </c>
      <c r="T15" s="239"/>
      <c r="U15" s="58"/>
      <c r="V15" s="47"/>
    </row>
    <row r="16" spans="1:26" ht="17.25" customHeight="1" x14ac:dyDescent="0.15">
      <c r="A16" s="280" t="s">
        <v>120</v>
      </c>
      <c r="B16" s="9"/>
      <c r="C16" s="243"/>
      <c r="D16" s="244"/>
      <c r="E16" s="244"/>
      <c r="F16" s="244"/>
      <c r="G16" s="245"/>
      <c r="H16" s="191">
        <f>ROUNDDOWN(K15*$F$4,0)</f>
        <v>2280</v>
      </c>
      <c r="I16" s="192"/>
      <c r="J16" s="139">
        <f>H16-(ROUNDDOWN(H16*0.9,0))</f>
        <v>228</v>
      </c>
      <c r="K16" s="139">
        <f>$H$16-(ROUNDDOWN($H$16*0.8,0))</f>
        <v>456</v>
      </c>
      <c r="L16" s="139">
        <f>$H$16-(ROUNDDOWN($H$16*0.7,0))</f>
        <v>684</v>
      </c>
      <c r="M16" s="139">
        <f>ROUNDDOWN(O15*$F$4,0)</f>
        <v>2804</v>
      </c>
      <c r="N16" s="139">
        <f>M16-(ROUNDDOWN(M16*0.9,0))</f>
        <v>281</v>
      </c>
      <c r="O16" s="139">
        <f>$M$16-(ROUNDDOWN($M$16*0.8,0))</f>
        <v>561</v>
      </c>
      <c r="P16" s="139">
        <f>$M$16-(ROUNDDOWN($M$16*0.7,0))</f>
        <v>842</v>
      </c>
      <c r="Q16" s="139">
        <f>ROUNDDOWN(S15*$F$4,0)</f>
        <v>1140</v>
      </c>
      <c r="R16" s="139">
        <f>Q16-(ROUNDDOWN(Q16*0.9,0))</f>
        <v>114</v>
      </c>
      <c r="S16" s="139">
        <f>$Q$16-(ROUNDDOWN($Q$16*0.8,0))</f>
        <v>228</v>
      </c>
      <c r="T16" s="139">
        <f>$Q$16-(ROUNDDOWN($Q$16*0.7,0))</f>
        <v>342</v>
      </c>
      <c r="U16" s="58"/>
      <c r="V16" s="47"/>
    </row>
    <row r="17" spans="1:29" ht="8.25" customHeight="1" x14ac:dyDescent="0.15">
      <c r="A17" s="280"/>
      <c r="B17" s="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68"/>
      <c r="U17" s="58"/>
      <c r="V17" s="74"/>
      <c r="W17" s="74"/>
    </row>
    <row r="18" spans="1:29" ht="15" customHeight="1" x14ac:dyDescent="0.15">
      <c r="A18" s="281" t="s">
        <v>121</v>
      </c>
      <c r="B18" s="9"/>
      <c r="C18" s="240" t="s">
        <v>100</v>
      </c>
      <c r="D18" s="241"/>
      <c r="E18" s="241"/>
      <c r="F18" s="241"/>
      <c r="G18" s="242"/>
      <c r="H18" s="255" t="s">
        <v>4</v>
      </c>
      <c r="I18" s="256"/>
      <c r="J18" s="255" t="s">
        <v>68</v>
      </c>
      <c r="K18" s="263"/>
      <c r="L18" s="256"/>
      <c r="M18" s="137" t="s">
        <v>5</v>
      </c>
      <c r="N18" s="255" t="s">
        <v>68</v>
      </c>
      <c r="O18" s="263"/>
      <c r="P18" s="256"/>
      <c r="Q18" s="137" t="s">
        <v>74</v>
      </c>
      <c r="R18" s="255" t="s">
        <v>68</v>
      </c>
      <c r="S18" s="263"/>
      <c r="T18" s="256"/>
      <c r="U18" s="58"/>
      <c r="V18" s="47"/>
      <c r="X18" s="93" t="s">
        <v>87</v>
      </c>
      <c r="Y18" s="94">
        <v>11.4</v>
      </c>
      <c r="Z18" s="95" t="s">
        <v>91</v>
      </c>
      <c r="AA18" s="96" t="s">
        <v>92</v>
      </c>
      <c r="AB18" s="96" t="s">
        <v>93</v>
      </c>
      <c r="AC18" s="96" t="s">
        <v>94</v>
      </c>
    </row>
    <row r="19" spans="1:29" ht="15" customHeight="1" x14ac:dyDescent="0.15">
      <c r="A19" s="282"/>
      <c r="B19" s="9"/>
      <c r="C19" s="243"/>
      <c r="D19" s="244"/>
      <c r="E19" s="244"/>
      <c r="F19" s="244"/>
      <c r="G19" s="245"/>
      <c r="H19" s="260">
        <f>Y19</f>
        <v>1172</v>
      </c>
      <c r="I19" s="261"/>
      <c r="J19" s="141" t="s">
        <v>57</v>
      </c>
      <c r="K19" s="141" t="s">
        <v>58</v>
      </c>
      <c r="L19" s="142" t="s">
        <v>94</v>
      </c>
      <c r="M19" s="143">
        <f>Y20</f>
        <v>2342</v>
      </c>
      <c r="N19" s="141" t="s">
        <v>57</v>
      </c>
      <c r="O19" s="141" t="s">
        <v>58</v>
      </c>
      <c r="P19" s="142" t="s">
        <v>94</v>
      </c>
      <c r="Q19" s="143">
        <f>Y21</f>
        <v>3715</v>
      </c>
      <c r="R19" s="141" t="s">
        <v>57</v>
      </c>
      <c r="S19" s="141" t="s">
        <v>58</v>
      </c>
      <c r="T19" s="142" t="s">
        <v>94</v>
      </c>
      <c r="U19" s="58"/>
      <c r="V19" s="47"/>
      <c r="W19" s="182" t="s">
        <v>96</v>
      </c>
      <c r="X19" s="56" t="s">
        <v>88</v>
      </c>
      <c r="Y19" s="57">
        <v>1172</v>
      </c>
    </row>
    <row r="20" spans="1:29" ht="17.25" customHeight="1" x14ac:dyDescent="0.15">
      <c r="A20" s="73"/>
      <c r="B20" s="9"/>
      <c r="C20" s="199" t="s">
        <v>59</v>
      </c>
      <c r="D20" s="200"/>
      <c r="E20" s="70" t="s">
        <v>69</v>
      </c>
      <c r="F20" s="130">
        <v>11.4</v>
      </c>
      <c r="G20" s="130"/>
      <c r="H20" s="220">
        <f>ROUNDDOWN($F$20*H19,0)</f>
        <v>13360</v>
      </c>
      <c r="I20" s="221"/>
      <c r="J20" s="147">
        <f>H20-(ROUNDDOWN(H20*0.9,0))</f>
        <v>1336</v>
      </c>
      <c r="K20" s="147">
        <f>$H$20-(ROUNDDOWN($H$20*0.8,0))</f>
        <v>2672</v>
      </c>
      <c r="L20" s="147">
        <f>$H$20-(ROUNDDOWN($H$20*0.7,0))</f>
        <v>4008</v>
      </c>
      <c r="M20" s="149">
        <f>ROUNDDOWN($F$20*M19,0)</f>
        <v>26698</v>
      </c>
      <c r="N20" s="147">
        <f>M20-(ROUNDDOWN(M20*0.9,0))</f>
        <v>2670</v>
      </c>
      <c r="O20" s="147">
        <f>$M$20-(ROUNDDOWN($M$20*0.8,0))</f>
        <v>5340</v>
      </c>
      <c r="P20" s="147">
        <f>$M$20-(ROUNDDOWN($M$20*0.7,0))</f>
        <v>8010</v>
      </c>
      <c r="Q20" s="149">
        <f>ROUNDDOWN($F$20*Q19,0)</f>
        <v>42351</v>
      </c>
      <c r="R20" s="151">
        <f>Q20-(ROUNDDOWN(Q20*0.9,0))</f>
        <v>4236</v>
      </c>
      <c r="S20" s="151">
        <f>$Q$20-(ROUNDDOWN($Q$20*0.8,0))</f>
        <v>8471</v>
      </c>
      <c r="T20" s="150">
        <f>$Q$20-(ROUNDDOWN($Q$20*0.7,0))</f>
        <v>12706</v>
      </c>
      <c r="U20" s="58"/>
      <c r="V20" s="47"/>
      <c r="W20" s="183"/>
      <c r="X20" s="56" t="s">
        <v>89</v>
      </c>
      <c r="Y20" s="57">
        <v>2342</v>
      </c>
    </row>
    <row r="21" spans="1:29" ht="17.25" customHeight="1" x14ac:dyDescent="0.15">
      <c r="A21" s="129" t="s">
        <v>73</v>
      </c>
      <c r="B21" s="9"/>
      <c r="C21" s="240" t="s">
        <v>75</v>
      </c>
      <c r="D21" s="241"/>
      <c r="E21" s="241"/>
      <c r="F21" s="241"/>
      <c r="G21" s="242"/>
      <c r="H21" s="255" t="s">
        <v>4</v>
      </c>
      <c r="I21" s="256"/>
      <c r="J21" s="264" t="s">
        <v>68</v>
      </c>
      <c r="K21" s="259"/>
      <c r="L21" s="265"/>
      <c r="M21" s="67" t="s">
        <v>5</v>
      </c>
      <c r="N21" s="264" t="s">
        <v>68</v>
      </c>
      <c r="O21" s="266"/>
      <c r="P21" s="267"/>
      <c r="Q21" s="201"/>
      <c r="R21" s="202"/>
      <c r="S21" s="202"/>
      <c r="T21" s="203"/>
      <c r="U21" s="58"/>
      <c r="V21" s="47"/>
      <c r="W21" s="183"/>
      <c r="X21" s="56" t="s">
        <v>90</v>
      </c>
      <c r="Y21" s="57">
        <v>3715</v>
      </c>
    </row>
    <row r="22" spans="1:29" ht="17.25" customHeight="1" x14ac:dyDescent="0.15">
      <c r="A22" s="133" t="s">
        <v>112</v>
      </c>
      <c r="B22" s="9"/>
      <c r="C22" s="243"/>
      <c r="D22" s="244"/>
      <c r="E22" s="244"/>
      <c r="F22" s="244"/>
      <c r="G22" s="245"/>
      <c r="H22" s="262">
        <f>Y22</f>
        <v>1003</v>
      </c>
      <c r="I22" s="239"/>
      <c r="J22" s="141" t="s">
        <v>57</v>
      </c>
      <c r="K22" s="141" t="s">
        <v>58</v>
      </c>
      <c r="L22" s="141" t="s">
        <v>94</v>
      </c>
      <c r="M22" s="69">
        <f>Y23</f>
        <v>2006</v>
      </c>
      <c r="N22" s="141" t="s">
        <v>57</v>
      </c>
      <c r="O22" s="141" t="s">
        <v>58</v>
      </c>
      <c r="P22" s="141" t="s">
        <v>94</v>
      </c>
      <c r="Q22" s="204"/>
      <c r="R22" s="205"/>
      <c r="S22" s="205"/>
      <c r="T22" s="206"/>
      <c r="U22" s="58"/>
      <c r="V22" s="47"/>
      <c r="W22" s="182" t="s">
        <v>95</v>
      </c>
      <c r="X22" s="56" t="s">
        <v>88</v>
      </c>
      <c r="Y22" s="57">
        <v>1003</v>
      </c>
    </row>
    <row r="23" spans="1:29" ht="17.25" customHeight="1" x14ac:dyDescent="0.15">
      <c r="A23" s="73"/>
      <c r="B23" s="9"/>
      <c r="C23" s="199" t="s">
        <v>59</v>
      </c>
      <c r="D23" s="200"/>
      <c r="E23" s="70" t="s">
        <v>69</v>
      </c>
      <c r="F23" s="130">
        <v>11.4</v>
      </c>
      <c r="G23" s="130"/>
      <c r="H23" s="220">
        <f>ROUNDDOWN($F$20*H22,0)</f>
        <v>11434</v>
      </c>
      <c r="I23" s="221"/>
      <c r="J23" s="147">
        <f>H23-(ROUNDDOWN(H23*0.9,0))</f>
        <v>1144</v>
      </c>
      <c r="K23" s="147">
        <f>$H$23-(ROUNDDOWN($H$23*0.8,0))</f>
        <v>2287</v>
      </c>
      <c r="L23" s="147">
        <f>$H$23-(ROUNDDOWN($H$23*0.7,0))</f>
        <v>3431</v>
      </c>
      <c r="M23" s="149">
        <f>ROUNDDOWN($F$20*M22,0)</f>
        <v>22868</v>
      </c>
      <c r="N23" s="147">
        <f>M23-(ROUNDDOWN(M23*0.9,0))</f>
        <v>2287</v>
      </c>
      <c r="O23" s="147">
        <f>$M$23-(ROUNDDOWN($M$23*0.8,0))</f>
        <v>4574</v>
      </c>
      <c r="P23" s="147">
        <f>$M$23-(ROUNDDOWN($M$23*0.7,0))</f>
        <v>6861</v>
      </c>
      <c r="Q23" s="207"/>
      <c r="R23" s="208"/>
      <c r="S23" s="208"/>
      <c r="T23" s="209"/>
      <c r="U23" s="58"/>
      <c r="V23" s="47"/>
      <c r="W23" s="183"/>
      <c r="X23" s="56" t="s">
        <v>89</v>
      </c>
      <c r="Y23" s="57">
        <v>2006</v>
      </c>
    </row>
    <row r="24" spans="1:29" ht="5.25" customHeight="1" x14ac:dyDescent="0.15">
      <c r="A24" s="129"/>
      <c r="B24" s="9"/>
      <c r="C24" s="64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87"/>
      <c r="V24" s="64"/>
    </row>
    <row r="25" spans="1:29" ht="15" customHeight="1" x14ac:dyDescent="0.15">
      <c r="A25" s="129" t="s">
        <v>72</v>
      </c>
      <c r="B25" s="9"/>
      <c r="C25" s="240" t="s">
        <v>79</v>
      </c>
      <c r="D25" s="241"/>
      <c r="E25" s="241"/>
      <c r="F25" s="241"/>
      <c r="G25" s="242"/>
      <c r="H25" s="255" t="s">
        <v>4</v>
      </c>
      <c r="I25" s="256"/>
      <c r="J25" s="255" t="s">
        <v>68</v>
      </c>
      <c r="K25" s="263"/>
      <c r="L25" s="256"/>
      <c r="M25" s="132" t="s">
        <v>5</v>
      </c>
      <c r="N25" s="255" t="s">
        <v>68</v>
      </c>
      <c r="O25" s="263"/>
      <c r="P25" s="256"/>
      <c r="Q25" s="132" t="s">
        <v>74</v>
      </c>
      <c r="R25" s="255" t="s">
        <v>68</v>
      </c>
      <c r="S25" s="263"/>
      <c r="T25" s="256"/>
      <c r="U25" s="87"/>
      <c r="V25" s="64"/>
      <c r="X25" s="93" t="s">
        <v>86</v>
      </c>
      <c r="Y25" s="94">
        <v>11.4</v>
      </c>
      <c r="Z25" s="95" t="s">
        <v>91</v>
      </c>
      <c r="AA25" s="96" t="s">
        <v>92</v>
      </c>
      <c r="AB25" s="96" t="s">
        <v>93</v>
      </c>
      <c r="AC25" s="96" t="s">
        <v>94</v>
      </c>
    </row>
    <row r="26" spans="1:29" ht="15" customHeight="1" x14ac:dyDescent="0.15">
      <c r="A26" s="134"/>
      <c r="B26" s="9"/>
      <c r="C26" s="243"/>
      <c r="D26" s="244"/>
      <c r="E26" s="244"/>
      <c r="F26" s="244"/>
      <c r="G26" s="245"/>
      <c r="H26" s="258" t="s">
        <v>59</v>
      </c>
      <c r="I26" s="259"/>
      <c r="J26" s="141" t="s">
        <v>57</v>
      </c>
      <c r="K26" s="141" t="s">
        <v>58</v>
      </c>
      <c r="L26" s="142" t="s">
        <v>94</v>
      </c>
      <c r="M26" s="96" t="s">
        <v>101</v>
      </c>
      <c r="N26" s="144" t="s">
        <v>57</v>
      </c>
      <c r="O26" s="144" t="s">
        <v>58</v>
      </c>
      <c r="P26" s="142" t="s">
        <v>94</v>
      </c>
      <c r="Q26" s="136" t="s">
        <v>101</v>
      </c>
      <c r="R26" s="141" t="s">
        <v>57</v>
      </c>
      <c r="S26" s="141" t="s">
        <v>58</v>
      </c>
      <c r="T26" s="142" t="s">
        <v>94</v>
      </c>
      <c r="U26" s="87"/>
      <c r="V26" s="64"/>
      <c r="X26" s="56" t="s">
        <v>88</v>
      </c>
      <c r="Y26" s="57">
        <v>1137</v>
      </c>
    </row>
    <row r="27" spans="1:29" ht="17.25" customHeight="1" x14ac:dyDescent="0.15">
      <c r="A27" s="134" t="s">
        <v>113</v>
      </c>
      <c r="B27" s="9"/>
      <c r="C27" s="201" t="s">
        <v>84</v>
      </c>
      <c r="D27" s="202"/>
      <c r="E27" s="202"/>
      <c r="F27" s="202"/>
      <c r="G27" s="203"/>
      <c r="H27" s="222">
        <f>Y26</f>
        <v>1137</v>
      </c>
      <c r="I27" s="223"/>
      <c r="J27" s="223"/>
      <c r="K27" s="223"/>
      <c r="L27" s="224"/>
      <c r="M27" s="222">
        <f>Y27</f>
        <v>2272</v>
      </c>
      <c r="N27" s="223"/>
      <c r="O27" s="223"/>
      <c r="P27" s="224"/>
      <c r="Q27" s="222">
        <f>Y28</f>
        <v>3604</v>
      </c>
      <c r="R27" s="223"/>
      <c r="S27" s="223"/>
      <c r="T27" s="224"/>
      <c r="U27" s="87"/>
      <c r="V27" s="64"/>
      <c r="X27" s="56" t="s">
        <v>89</v>
      </c>
      <c r="Y27" s="57">
        <v>2272</v>
      </c>
    </row>
    <row r="28" spans="1:29" ht="17.25" customHeight="1" x14ac:dyDescent="0.15">
      <c r="A28" s="135"/>
      <c r="B28" s="9"/>
      <c r="C28" s="97"/>
      <c r="D28" s="98"/>
      <c r="E28" s="99" t="s">
        <v>69</v>
      </c>
      <c r="F28" s="131">
        <v>11.4</v>
      </c>
      <c r="G28" s="131"/>
      <c r="H28" s="220">
        <f>ROUNDDOWN($F$28*H27,0)</f>
        <v>12961</v>
      </c>
      <c r="I28" s="221"/>
      <c r="J28" s="147">
        <f>H28-(ROUNDDOWN(H28*0.9,0))</f>
        <v>1297</v>
      </c>
      <c r="K28" s="147">
        <f>$H$28-(ROUNDDOWN($H$28*0.8,0))</f>
        <v>2593</v>
      </c>
      <c r="L28" s="147">
        <f>$H$28-(ROUNDDOWN($H$28*0.7,0))</f>
        <v>3889</v>
      </c>
      <c r="M28" s="148">
        <f>ROUNDDOWN($F$28*M27,0)</f>
        <v>25900</v>
      </c>
      <c r="N28" s="147">
        <f>M28-(ROUNDDOWN(M28*0.9,0))</f>
        <v>2590</v>
      </c>
      <c r="O28" s="147">
        <f>$M$28-(ROUNDDOWN($M$28*0.8,0))</f>
        <v>5180</v>
      </c>
      <c r="P28" s="147">
        <f>$M$28-(ROUNDDOWN($M$28*0.7,0))</f>
        <v>7770</v>
      </c>
      <c r="Q28" s="148">
        <f>ROUNDDOWN($F$28*Q27,0)</f>
        <v>41085</v>
      </c>
      <c r="R28" s="147">
        <f>Q28-(ROUNDDOWN(Q28*0.9,0))</f>
        <v>4109</v>
      </c>
      <c r="S28" s="147">
        <f>$Q$28-(ROUNDDOWN($Q$28*0.8,0))</f>
        <v>8217</v>
      </c>
      <c r="T28" s="146">
        <f>$Q$28-(ROUNDDOWN($Q$28*0.7,0))</f>
        <v>12326</v>
      </c>
      <c r="U28" s="87"/>
      <c r="V28" s="64"/>
      <c r="X28" s="56" t="s">
        <v>90</v>
      </c>
      <c r="Y28" s="57">
        <v>3604</v>
      </c>
    </row>
    <row r="29" spans="1:29" ht="17.25" customHeight="1" x14ac:dyDescent="0.15">
      <c r="A29" s="251" t="s">
        <v>118</v>
      </c>
      <c r="B29" s="9"/>
      <c r="C29" s="257" t="s">
        <v>85</v>
      </c>
      <c r="D29" s="257"/>
      <c r="E29" s="257"/>
      <c r="F29" s="201"/>
      <c r="G29" s="123"/>
      <c r="H29" s="222">
        <f>Y26+Y29</f>
        <v>1172</v>
      </c>
      <c r="I29" s="223"/>
      <c r="J29" s="223"/>
      <c r="K29" s="223"/>
      <c r="L29" s="224"/>
      <c r="M29" s="222">
        <f>Y27+Y30</f>
        <v>2342</v>
      </c>
      <c r="N29" s="223"/>
      <c r="O29" s="223"/>
      <c r="P29" s="224"/>
      <c r="Q29" s="222">
        <f>Y28+Y31</f>
        <v>3715</v>
      </c>
      <c r="R29" s="223"/>
      <c r="S29" s="223"/>
      <c r="T29" s="224"/>
      <c r="U29" s="87"/>
      <c r="V29" s="47"/>
      <c r="X29" s="56" t="s">
        <v>97</v>
      </c>
      <c r="Y29" s="57">
        <v>35</v>
      </c>
    </row>
    <row r="30" spans="1:29" ht="17.25" customHeight="1" x14ac:dyDescent="0.15">
      <c r="A30" s="251"/>
      <c r="B30" s="9"/>
      <c r="C30" s="100"/>
      <c r="D30" s="71"/>
      <c r="E30" s="99" t="s">
        <v>69</v>
      </c>
      <c r="F30" s="131">
        <v>11.4</v>
      </c>
      <c r="G30" s="131"/>
      <c r="H30" s="220">
        <f>ROUNDDOWN($F$30*H29,0)</f>
        <v>13360</v>
      </c>
      <c r="I30" s="221"/>
      <c r="J30" s="147">
        <f>H30-(ROUNDDOWN(H30*0.9,0))</f>
        <v>1336</v>
      </c>
      <c r="K30" s="147">
        <f>$H$30-(ROUNDDOWN($H$30*0.8,0))</f>
        <v>2672</v>
      </c>
      <c r="L30" s="147">
        <f>$H$30-(ROUNDDOWN($H$30*0.8,0))</f>
        <v>2672</v>
      </c>
      <c r="M30" s="148">
        <f>ROUNDDOWN($F$30*M29,0)</f>
        <v>26698</v>
      </c>
      <c r="N30" s="147">
        <f>M30-(ROUNDDOWN(M30*0.9,0))</f>
        <v>2670</v>
      </c>
      <c r="O30" s="147">
        <f>$M$30-(ROUNDDOWN($M$30*0.8,0))</f>
        <v>5340</v>
      </c>
      <c r="P30" s="147">
        <f>$M$30-(ROUNDDOWN($M$30*0.7,0))</f>
        <v>8010</v>
      </c>
      <c r="Q30" s="148">
        <f>ROUNDDOWN($F$30*Q29,0)</f>
        <v>42351</v>
      </c>
      <c r="R30" s="147">
        <f>Q30-(ROUNDDOWN(Q30*0.9,0))</f>
        <v>4236</v>
      </c>
      <c r="S30" s="147">
        <f>$Q$30-(ROUNDDOWN($Q$30*0.8,0))</f>
        <v>8471</v>
      </c>
      <c r="T30" s="146">
        <f>$Q$30-(ROUNDDOWN($Q$30*0.7,0))</f>
        <v>12706</v>
      </c>
      <c r="U30" s="87"/>
      <c r="V30" s="47"/>
      <c r="X30" s="56" t="s">
        <v>98</v>
      </c>
      <c r="Y30" s="57">
        <v>70</v>
      </c>
    </row>
    <row r="31" spans="1:29" x14ac:dyDescent="0.15">
      <c r="A31" s="251" t="s">
        <v>119</v>
      </c>
      <c r="B31" s="9"/>
      <c r="C31" s="216" t="s">
        <v>6</v>
      </c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63"/>
      <c r="S31" s="63"/>
      <c r="T31" s="63"/>
      <c r="U31" s="87"/>
      <c r="V31" s="47"/>
      <c r="X31" s="56" t="s">
        <v>99</v>
      </c>
      <c r="Y31" s="57">
        <v>111</v>
      </c>
    </row>
    <row r="32" spans="1:29" ht="12.75" customHeight="1" x14ac:dyDescent="0.15">
      <c r="A32" s="251"/>
      <c r="B32" s="9"/>
      <c r="C32" s="283" t="s">
        <v>7</v>
      </c>
      <c r="D32" s="283"/>
      <c r="E32" s="283"/>
      <c r="F32" s="283"/>
      <c r="G32" s="285">
        <v>2280</v>
      </c>
      <c r="H32" s="285"/>
      <c r="I32" s="285"/>
      <c r="J32" s="287" t="s">
        <v>68</v>
      </c>
      <c r="K32" s="287"/>
      <c r="L32" s="287"/>
      <c r="M32" s="268" t="s">
        <v>70</v>
      </c>
      <c r="N32" s="268"/>
      <c r="O32" s="268"/>
      <c r="P32" s="268"/>
      <c r="Q32" s="268"/>
      <c r="R32" s="268"/>
      <c r="S32" s="268"/>
      <c r="T32" s="268"/>
      <c r="U32" s="125"/>
      <c r="V32" s="47"/>
      <c r="X32" s="93"/>
      <c r="Y32" s="145"/>
    </row>
    <row r="33" spans="1:22" ht="15.75" customHeight="1" x14ac:dyDescent="0.15">
      <c r="A33" s="251"/>
      <c r="B33" s="9"/>
      <c r="C33" s="283"/>
      <c r="D33" s="283"/>
      <c r="E33" s="283"/>
      <c r="F33" s="283"/>
      <c r="G33" s="285"/>
      <c r="H33" s="285"/>
      <c r="I33" s="285"/>
      <c r="J33" s="141" t="s">
        <v>57</v>
      </c>
      <c r="K33" s="141" t="s">
        <v>58</v>
      </c>
      <c r="L33" s="142" t="s">
        <v>94</v>
      </c>
      <c r="M33" s="268"/>
      <c r="N33" s="268"/>
      <c r="O33" s="268"/>
      <c r="P33" s="268"/>
      <c r="Q33" s="268"/>
      <c r="R33" s="268"/>
      <c r="S33" s="268"/>
      <c r="T33" s="268"/>
      <c r="U33" s="87"/>
      <c r="V33" s="47"/>
    </row>
    <row r="34" spans="1:22" ht="15.75" customHeight="1" thickBot="1" x14ac:dyDescent="0.2">
      <c r="A34" s="72"/>
      <c r="B34" s="9"/>
      <c r="C34" s="284"/>
      <c r="D34" s="284"/>
      <c r="E34" s="284"/>
      <c r="F34" s="284"/>
      <c r="G34" s="286"/>
      <c r="H34" s="286"/>
      <c r="I34" s="286"/>
      <c r="J34" s="140">
        <f>G32-(ROUNDDOWN(G32*0.9,0))</f>
        <v>228</v>
      </c>
      <c r="K34" s="140">
        <f>$G$32-(ROUNDDOWN($G$32*0.8,0))</f>
        <v>456</v>
      </c>
      <c r="L34" s="140">
        <f>$G$32-(ROUNDDOWN($G$32*0.7,0))</f>
        <v>684</v>
      </c>
      <c r="M34" s="269"/>
      <c r="N34" s="269"/>
      <c r="O34" s="269"/>
      <c r="P34" s="269"/>
      <c r="Q34" s="269"/>
      <c r="R34" s="269"/>
      <c r="S34" s="269"/>
      <c r="T34" s="269"/>
      <c r="U34" s="58"/>
      <c r="V34" s="47"/>
    </row>
    <row r="35" spans="1:22" ht="21" customHeight="1" thickTop="1" x14ac:dyDescent="0.15">
      <c r="A35" s="72"/>
      <c r="B35" s="9"/>
      <c r="C35" s="272" t="s">
        <v>122</v>
      </c>
      <c r="D35" s="273"/>
      <c r="E35" s="273"/>
      <c r="F35" s="273"/>
      <c r="G35" s="273"/>
      <c r="H35" s="272" t="s">
        <v>71</v>
      </c>
      <c r="I35" s="273"/>
      <c r="J35" s="273"/>
      <c r="K35" s="273"/>
      <c r="L35" s="274"/>
      <c r="M35" s="235" t="s">
        <v>8</v>
      </c>
      <c r="N35" s="235"/>
      <c r="O35" s="235"/>
      <c r="P35" s="235"/>
      <c r="Q35" s="270"/>
      <c r="R35" s="234" t="s">
        <v>9</v>
      </c>
      <c r="S35" s="235"/>
      <c r="T35" s="270"/>
      <c r="U35" s="58"/>
      <c r="V35" s="47"/>
    </row>
    <row r="36" spans="1:22" ht="21" customHeight="1" x14ac:dyDescent="0.15">
      <c r="A36" s="72"/>
      <c r="B36" s="9"/>
      <c r="C36" s="275" t="s">
        <v>123</v>
      </c>
      <c r="D36" s="276"/>
      <c r="E36" s="276"/>
      <c r="F36" s="276"/>
      <c r="G36" s="276"/>
      <c r="H36" s="275" t="s">
        <v>126</v>
      </c>
      <c r="I36" s="276"/>
      <c r="J36" s="276"/>
      <c r="K36" s="276"/>
      <c r="L36" s="277"/>
      <c r="M36" s="200" t="s">
        <v>10</v>
      </c>
      <c r="N36" s="200"/>
      <c r="O36" s="200"/>
      <c r="P36" s="200"/>
      <c r="Q36" s="271"/>
      <c r="R36" s="199" t="s">
        <v>11</v>
      </c>
      <c r="S36" s="200"/>
      <c r="T36" s="271"/>
      <c r="U36" s="58"/>
    </row>
    <row r="37" spans="1:22" x14ac:dyDescent="0.15">
      <c r="A37" s="92"/>
      <c r="B37" s="77"/>
      <c r="C37" s="85"/>
      <c r="D37" s="85"/>
      <c r="E37" s="85"/>
      <c r="F37" s="85"/>
      <c r="G37" s="120"/>
      <c r="H37" s="85"/>
      <c r="I37" s="85"/>
      <c r="J37" s="85"/>
      <c r="K37" s="88"/>
      <c r="L37" s="126"/>
      <c r="M37" s="88"/>
      <c r="N37" s="88"/>
      <c r="O37" s="88"/>
      <c r="P37" s="126"/>
      <c r="Q37" s="88"/>
      <c r="R37" s="88"/>
      <c r="S37" s="88"/>
      <c r="T37" s="126"/>
      <c r="U37" s="76"/>
    </row>
    <row r="38" spans="1:22" x14ac:dyDescent="0.15">
      <c r="C38" s="84"/>
      <c r="D38" s="84"/>
      <c r="E38" s="84"/>
      <c r="F38" s="84"/>
      <c r="G38" s="121"/>
      <c r="H38" s="84"/>
      <c r="I38" s="84"/>
      <c r="J38" s="84"/>
      <c r="K38" s="86"/>
      <c r="L38" s="124"/>
      <c r="M38" s="86"/>
      <c r="N38" s="86"/>
      <c r="O38" s="86"/>
      <c r="P38" s="124"/>
      <c r="Q38" s="86"/>
      <c r="R38" s="86"/>
      <c r="S38" s="86"/>
      <c r="T38" s="124"/>
    </row>
  </sheetData>
  <mergeCells count="91">
    <mergeCell ref="H35:L35"/>
    <mergeCell ref="H36:L36"/>
    <mergeCell ref="C35:G35"/>
    <mergeCell ref="C36:G36"/>
    <mergeCell ref="A14:A15"/>
    <mergeCell ref="A16:A17"/>
    <mergeCell ref="A18:A19"/>
    <mergeCell ref="C32:F34"/>
    <mergeCell ref="G32:I34"/>
    <mergeCell ref="J32:L32"/>
    <mergeCell ref="C21:G22"/>
    <mergeCell ref="C25:G26"/>
    <mergeCell ref="C27:G27"/>
    <mergeCell ref="H15:J15"/>
    <mergeCell ref="M32:T34"/>
    <mergeCell ref="R35:T35"/>
    <mergeCell ref="R36:T36"/>
    <mergeCell ref="M35:Q35"/>
    <mergeCell ref="M36:Q36"/>
    <mergeCell ref="J18:L18"/>
    <mergeCell ref="N18:P18"/>
    <mergeCell ref="R18:T18"/>
    <mergeCell ref="H27:L27"/>
    <mergeCell ref="M27:P27"/>
    <mergeCell ref="Q27:T27"/>
    <mergeCell ref="J21:L21"/>
    <mergeCell ref="N21:P21"/>
    <mergeCell ref="J25:L25"/>
    <mergeCell ref="N25:P25"/>
    <mergeCell ref="A2:A3"/>
    <mergeCell ref="A12:A13"/>
    <mergeCell ref="A31:A33"/>
    <mergeCell ref="K15:L15"/>
    <mergeCell ref="C15:G16"/>
    <mergeCell ref="H25:I25"/>
    <mergeCell ref="C29:F29"/>
    <mergeCell ref="H26:I26"/>
    <mergeCell ref="H18:I18"/>
    <mergeCell ref="H19:I19"/>
    <mergeCell ref="H21:I21"/>
    <mergeCell ref="H22:I22"/>
    <mergeCell ref="H23:I23"/>
    <mergeCell ref="H28:I28"/>
    <mergeCell ref="A29:A30"/>
    <mergeCell ref="J5:L5"/>
    <mergeCell ref="E5:G5"/>
    <mergeCell ref="N5:P5"/>
    <mergeCell ref="O6:P6"/>
    <mergeCell ref="O9:P9"/>
    <mergeCell ref="E6:G6"/>
    <mergeCell ref="K6:L6"/>
    <mergeCell ref="K9:L9"/>
    <mergeCell ref="S6:T6"/>
    <mergeCell ref="S9:T9"/>
    <mergeCell ref="S11:T11"/>
    <mergeCell ref="S13:T13"/>
    <mergeCell ref="M13:N13"/>
    <mergeCell ref="O11:P11"/>
    <mergeCell ref="O13:P13"/>
    <mergeCell ref="K13:L13"/>
    <mergeCell ref="C31:Q31"/>
    <mergeCell ref="C20:D20"/>
    <mergeCell ref="C7:C8"/>
    <mergeCell ref="H7:I7"/>
    <mergeCell ref="H20:I20"/>
    <mergeCell ref="H30:I30"/>
    <mergeCell ref="H29:L29"/>
    <mergeCell ref="D9:G14"/>
    <mergeCell ref="M15:N15"/>
    <mergeCell ref="O15:P15"/>
    <mergeCell ref="M29:P29"/>
    <mergeCell ref="Q29:T29"/>
    <mergeCell ref="S15:T15"/>
    <mergeCell ref="C18:G19"/>
    <mergeCell ref="R25:T25"/>
    <mergeCell ref="W22:W23"/>
    <mergeCell ref="W19:W21"/>
    <mergeCell ref="S1:U1"/>
    <mergeCell ref="C3:Q3"/>
    <mergeCell ref="C9:C14"/>
    <mergeCell ref="H5:I5"/>
    <mergeCell ref="H16:I16"/>
    <mergeCell ref="H10:I10"/>
    <mergeCell ref="H13:I13"/>
    <mergeCell ref="H12:I12"/>
    <mergeCell ref="H14:I14"/>
    <mergeCell ref="C23:D23"/>
    <mergeCell ref="Q21:T23"/>
    <mergeCell ref="C5:C6"/>
    <mergeCell ref="R5:T5"/>
    <mergeCell ref="K11:L11"/>
  </mergeCells>
  <phoneticPr fontId="2"/>
  <pageMargins left="0.19685039370078741" right="0" top="0.19685039370078741" bottom="0.3937007874015748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07"/>
  <sheetViews>
    <sheetView workbookViewId="0">
      <selection activeCell="X22" sqref="X22"/>
    </sheetView>
  </sheetViews>
  <sheetFormatPr defaultRowHeight="13.5" x14ac:dyDescent="0.15"/>
  <cols>
    <col min="1" max="1" width="14.375" customWidth="1"/>
    <col min="2" max="2" width="6" customWidth="1"/>
    <col min="3" max="6" width="4.625" customWidth="1"/>
    <col min="7" max="7" width="12.5" customWidth="1"/>
    <col min="8" max="8" width="1.5" customWidth="1"/>
    <col min="9" max="9" width="15.125" customWidth="1"/>
    <col min="10" max="10" width="27.5" customWidth="1"/>
    <col min="11" max="11" width="10.75" customWidth="1"/>
    <col min="12" max="12" width="10.375" customWidth="1"/>
    <col min="13" max="13" width="19.25" customWidth="1"/>
    <col min="14" max="14" width="2.625" customWidth="1"/>
    <col min="15" max="16" width="4.625" customWidth="1"/>
    <col min="17" max="17" width="5.25" customWidth="1"/>
    <col min="18" max="33" width="4.625" customWidth="1"/>
  </cols>
  <sheetData>
    <row r="1" spans="1:34" ht="14.25" customHeight="1" x14ac:dyDescent="0.15">
      <c r="M1" s="321">
        <v>43739</v>
      </c>
      <c r="N1" s="321"/>
    </row>
    <row r="2" spans="1:34" ht="21.75" customHeight="1" x14ac:dyDescent="0.15">
      <c r="A2" s="51" t="s">
        <v>16</v>
      </c>
      <c r="B2" s="322" t="s">
        <v>15</v>
      </c>
      <c r="C2" s="322"/>
      <c r="D2" s="322"/>
      <c r="E2" s="322"/>
      <c r="F2" s="322"/>
      <c r="G2" s="322"/>
      <c r="H2" s="5"/>
      <c r="I2" s="54" t="s">
        <v>52</v>
      </c>
      <c r="J2" s="45"/>
      <c r="K2" s="46"/>
      <c r="L2" s="45"/>
      <c r="M2" s="83">
        <v>11.2</v>
      </c>
      <c r="N2" s="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6.5" customHeight="1" x14ac:dyDescent="0.15">
      <c r="A3" s="304" t="s">
        <v>105</v>
      </c>
      <c r="B3" s="323" t="s">
        <v>0</v>
      </c>
      <c r="C3" s="323"/>
      <c r="D3" s="323"/>
      <c r="E3" s="323"/>
      <c r="F3" s="323"/>
      <c r="G3" s="323"/>
      <c r="H3" s="21"/>
      <c r="I3" s="305" t="s">
        <v>30</v>
      </c>
      <c r="J3" s="305"/>
      <c r="K3" s="22" t="s">
        <v>31</v>
      </c>
      <c r="L3" s="22" t="s">
        <v>32</v>
      </c>
      <c r="M3" s="23" t="s">
        <v>51</v>
      </c>
      <c r="N3" s="1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6.5" customHeight="1" x14ac:dyDescent="0.15">
      <c r="A4" s="299"/>
      <c r="B4" s="324" t="s">
        <v>28</v>
      </c>
      <c r="C4" s="325"/>
      <c r="D4" s="325"/>
      <c r="E4" s="325"/>
      <c r="F4" s="325"/>
      <c r="G4" s="326"/>
      <c r="H4" s="3"/>
      <c r="I4" s="306" t="s">
        <v>47</v>
      </c>
      <c r="J4" s="35" t="s">
        <v>33</v>
      </c>
      <c r="K4" s="101">
        <v>256</v>
      </c>
      <c r="L4" s="24">
        <f t="shared" ref="L4:L9" si="0">ROUNDDOWN(K4*$M$2,0)</f>
        <v>2867</v>
      </c>
      <c r="M4" s="102">
        <f>L4-(ROUNDUP(L4*0.9,0))</f>
        <v>286</v>
      </c>
      <c r="N4" s="10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6.5" customHeight="1" x14ac:dyDescent="0.15">
      <c r="A5" s="300"/>
      <c r="B5" s="324" t="s">
        <v>29</v>
      </c>
      <c r="C5" s="325"/>
      <c r="D5" s="325"/>
      <c r="E5" s="325"/>
      <c r="F5" s="325"/>
      <c r="G5" s="326"/>
      <c r="H5" s="3"/>
      <c r="I5" s="307"/>
      <c r="J5" s="25" t="s">
        <v>34</v>
      </c>
      <c r="K5" s="101">
        <v>405</v>
      </c>
      <c r="L5" s="24">
        <f t="shared" si="0"/>
        <v>4536</v>
      </c>
      <c r="M5" s="102">
        <f t="shared" ref="M5:M9" si="1">L5-(ROUNDUP(L5*0.9,0))</f>
        <v>453</v>
      </c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6.5" customHeight="1" x14ac:dyDescent="0.15">
      <c r="A6" s="20" t="s">
        <v>18</v>
      </c>
      <c r="B6" s="309" t="s">
        <v>26</v>
      </c>
      <c r="C6" s="309"/>
      <c r="D6" s="309"/>
      <c r="E6" s="309"/>
      <c r="F6" s="309"/>
      <c r="G6" s="309"/>
      <c r="H6" s="4"/>
      <c r="I6" s="308"/>
      <c r="J6" s="25" t="s">
        <v>35</v>
      </c>
      <c r="K6" s="101">
        <v>589</v>
      </c>
      <c r="L6" s="24">
        <f t="shared" si="0"/>
        <v>6596</v>
      </c>
      <c r="M6" s="103">
        <f t="shared" si="1"/>
        <v>659</v>
      </c>
      <c r="N6" s="10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6.5" customHeight="1" x14ac:dyDescent="0.15">
      <c r="A7" s="20" t="s">
        <v>19</v>
      </c>
      <c r="B7" s="309" t="s">
        <v>23</v>
      </c>
      <c r="C7" s="309"/>
      <c r="D7" s="309"/>
      <c r="E7" s="309"/>
      <c r="F7" s="309"/>
      <c r="G7" s="309"/>
      <c r="H7" s="11"/>
      <c r="I7" s="306" t="s">
        <v>48</v>
      </c>
      <c r="J7" s="25" t="s">
        <v>33</v>
      </c>
      <c r="K7" s="101">
        <v>105</v>
      </c>
      <c r="L7" s="24">
        <f t="shared" si="0"/>
        <v>1176</v>
      </c>
      <c r="M7" s="103">
        <f t="shared" si="1"/>
        <v>117</v>
      </c>
      <c r="N7" s="10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6.5" customHeight="1" x14ac:dyDescent="0.15">
      <c r="A8" s="20" t="s">
        <v>20</v>
      </c>
      <c r="B8" s="309">
        <v>1311901621</v>
      </c>
      <c r="C8" s="309"/>
      <c r="D8" s="309"/>
      <c r="E8" s="309"/>
      <c r="F8" s="309"/>
      <c r="G8" s="309"/>
      <c r="H8" s="11"/>
      <c r="I8" s="307"/>
      <c r="J8" s="25" t="s">
        <v>34</v>
      </c>
      <c r="K8" s="101">
        <v>199</v>
      </c>
      <c r="L8" s="24">
        <f t="shared" si="0"/>
        <v>2228</v>
      </c>
      <c r="M8" s="103">
        <f t="shared" si="1"/>
        <v>222</v>
      </c>
      <c r="N8" s="1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6.5" customHeight="1" x14ac:dyDescent="0.15">
      <c r="A9" s="250" t="s">
        <v>22</v>
      </c>
      <c r="B9" s="312" t="s">
        <v>111</v>
      </c>
      <c r="C9" s="313"/>
      <c r="D9" s="313"/>
      <c r="E9" s="313"/>
      <c r="F9" s="313"/>
      <c r="G9" s="314"/>
      <c r="H9" s="11"/>
      <c r="I9" s="308"/>
      <c r="J9" s="25" t="s">
        <v>35</v>
      </c>
      <c r="K9" s="101">
        <v>278</v>
      </c>
      <c r="L9" s="24">
        <f t="shared" si="0"/>
        <v>3113</v>
      </c>
      <c r="M9" s="103">
        <f t="shared" si="1"/>
        <v>311</v>
      </c>
      <c r="N9" s="10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16.5" customHeight="1" x14ac:dyDescent="0.15">
      <c r="A10" s="299"/>
      <c r="B10" s="315"/>
      <c r="C10" s="316"/>
      <c r="D10" s="316"/>
      <c r="E10" s="316"/>
      <c r="F10" s="316"/>
      <c r="G10" s="317"/>
      <c r="H10" s="11"/>
      <c r="I10" s="53" t="s">
        <v>53</v>
      </c>
      <c r="J10" s="47"/>
      <c r="K10" s="48"/>
      <c r="L10" s="47"/>
      <c r="M10" s="83">
        <v>11.2</v>
      </c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16.5" customHeight="1" x14ac:dyDescent="0.15">
      <c r="A11" s="300"/>
      <c r="B11" s="318"/>
      <c r="C11" s="319"/>
      <c r="D11" s="319"/>
      <c r="E11" s="319"/>
      <c r="F11" s="319"/>
      <c r="G11" s="320"/>
      <c r="H11" s="11"/>
      <c r="I11" s="310" t="s">
        <v>30</v>
      </c>
      <c r="J11" s="311"/>
      <c r="K11" s="26" t="s">
        <v>36</v>
      </c>
      <c r="L11" s="26" t="s">
        <v>82</v>
      </c>
      <c r="M11" s="23" t="s">
        <v>51</v>
      </c>
      <c r="N11" s="1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4" ht="16.5" customHeight="1" x14ac:dyDescent="0.15">
      <c r="A12" s="104" t="s">
        <v>104</v>
      </c>
      <c r="B12" s="250" t="s">
        <v>127</v>
      </c>
      <c r="C12" s="250"/>
      <c r="D12" s="250"/>
      <c r="E12" s="250"/>
      <c r="F12" s="250"/>
      <c r="G12" s="250"/>
      <c r="H12" s="11"/>
      <c r="I12" s="335" t="s">
        <v>38</v>
      </c>
      <c r="J12" s="42" t="s">
        <v>33</v>
      </c>
      <c r="K12" s="29">
        <v>249</v>
      </c>
      <c r="L12" s="30">
        <f t="shared" ref="L12:L26" si="2">ROUNDDOWN(K12*$M$10,0)</f>
        <v>2788</v>
      </c>
      <c r="M12" s="31">
        <f>ROUNDDOWN(L12*0.1,0)</f>
        <v>278</v>
      </c>
      <c r="N12" s="1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4" ht="16.5" customHeight="1" x14ac:dyDescent="0.15">
      <c r="A13" s="172" t="s">
        <v>128</v>
      </c>
      <c r="B13" s="249" t="s">
        <v>129</v>
      </c>
      <c r="C13" s="249"/>
      <c r="D13" s="249"/>
      <c r="E13" s="249"/>
      <c r="F13" s="249"/>
      <c r="G13" s="249"/>
      <c r="H13" s="3"/>
      <c r="I13" s="294"/>
      <c r="J13" s="42" t="s">
        <v>34</v>
      </c>
      <c r="K13" s="29">
        <v>393</v>
      </c>
      <c r="L13" s="30">
        <f t="shared" si="2"/>
        <v>4401</v>
      </c>
      <c r="M13" s="31">
        <f>ROUNDDOWN(L13*0.1,0)</f>
        <v>440</v>
      </c>
      <c r="N13" s="1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4" ht="16.5" customHeight="1" thickBot="1" x14ac:dyDescent="0.2">
      <c r="A14" s="292" t="s">
        <v>24</v>
      </c>
      <c r="H14" s="11"/>
      <c r="I14" s="332"/>
      <c r="J14" s="43" t="s">
        <v>35</v>
      </c>
      <c r="K14" s="32">
        <v>571</v>
      </c>
      <c r="L14" s="33">
        <f t="shared" si="2"/>
        <v>6395</v>
      </c>
      <c r="M14" s="34">
        <f>ROUNDDOWN(L14*0.1,0)</f>
        <v>639</v>
      </c>
      <c r="N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4" ht="16.5" customHeight="1" thickTop="1" x14ac:dyDescent="0.15">
      <c r="A15" s="292"/>
      <c r="H15" s="11"/>
      <c r="I15" s="293" t="s">
        <v>49</v>
      </c>
      <c r="J15" s="49" t="s">
        <v>33</v>
      </c>
      <c r="K15" s="40">
        <v>249</v>
      </c>
      <c r="L15" s="37">
        <f t="shared" si="2"/>
        <v>2788</v>
      </c>
      <c r="M15" s="41">
        <f>ROUNDDOWN(L15*0.1,0)</f>
        <v>278</v>
      </c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4" ht="16.5" customHeight="1" x14ac:dyDescent="0.15">
      <c r="A16" s="292"/>
      <c r="B16" s="327" t="s">
        <v>130</v>
      </c>
      <c r="C16" s="328"/>
      <c r="D16" s="328"/>
      <c r="E16" s="328"/>
      <c r="F16" s="328"/>
      <c r="G16" s="329"/>
      <c r="H16" s="11"/>
      <c r="I16" s="294"/>
      <c r="J16" s="42" t="s">
        <v>34</v>
      </c>
      <c r="K16" s="29">
        <v>393</v>
      </c>
      <c r="L16" s="30">
        <f t="shared" si="2"/>
        <v>4401</v>
      </c>
      <c r="M16" s="31">
        <f t="shared" ref="M16:M17" si="3">ROUNDDOWN(L16*0.1,0)</f>
        <v>440</v>
      </c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4" ht="16.5" customHeight="1" thickBot="1" x14ac:dyDescent="0.2">
      <c r="A17" s="292"/>
      <c r="B17" s="327"/>
      <c r="C17" s="328"/>
      <c r="D17" s="328"/>
      <c r="E17" s="328"/>
      <c r="F17" s="328"/>
      <c r="G17" s="329"/>
      <c r="H17" s="11"/>
      <c r="I17" s="332"/>
      <c r="J17" s="43" t="s">
        <v>35</v>
      </c>
      <c r="K17" s="32">
        <v>571</v>
      </c>
      <c r="L17" s="33">
        <f t="shared" si="2"/>
        <v>6395</v>
      </c>
      <c r="M17" s="34">
        <f t="shared" si="3"/>
        <v>639</v>
      </c>
      <c r="N17" s="1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4" ht="16.5" customHeight="1" thickTop="1" x14ac:dyDescent="0.15">
      <c r="A18" s="292"/>
      <c r="B18" s="17"/>
      <c r="C18" s="18"/>
      <c r="D18" s="18"/>
      <c r="E18" s="18"/>
      <c r="F18" s="18"/>
      <c r="G18" s="19"/>
      <c r="H18" s="11"/>
      <c r="I18" s="333" t="s">
        <v>39</v>
      </c>
      <c r="J18" s="39" t="s">
        <v>33</v>
      </c>
      <c r="K18" s="36">
        <v>102</v>
      </c>
      <c r="L18" s="37">
        <f t="shared" si="2"/>
        <v>1142</v>
      </c>
      <c r="M18" s="38">
        <f>ROUNDDOWN(L18*0.1,0)</f>
        <v>114</v>
      </c>
      <c r="N18" s="1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4" ht="16.5" customHeight="1" x14ac:dyDescent="0.15">
      <c r="A19" s="292"/>
      <c r="B19" s="17"/>
      <c r="C19" s="18"/>
      <c r="D19" s="18"/>
      <c r="E19" s="18"/>
      <c r="F19" s="18"/>
      <c r="G19" s="19"/>
      <c r="H19" s="11"/>
      <c r="I19" s="333"/>
      <c r="J19" s="42" t="s">
        <v>40</v>
      </c>
      <c r="K19" s="29">
        <v>148</v>
      </c>
      <c r="L19" s="30">
        <f t="shared" si="2"/>
        <v>1657</v>
      </c>
      <c r="M19" s="31">
        <f>ROUNDDOWN(L19*0.1,0)</f>
        <v>165</v>
      </c>
      <c r="N19" s="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4" ht="16.5" customHeight="1" thickBot="1" x14ac:dyDescent="0.2">
      <c r="A20" s="292"/>
      <c r="B20" s="301"/>
      <c r="C20" s="302"/>
      <c r="D20" s="302"/>
      <c r="E20" s="302"/>
      <c r="F20" s="302"/>
      <c r="G20" s="303"/>
      <c r="H20" s="11"/>
      <c r="I20" s="334"/>
      <c r="J20" s="43" t="s">
        <v>41</v>
      </c>
      <c r="K20" s="32">
        <v>191</v>
      </c>
      <c r="L20" s="33">
        <f t="shared" si="2"/>
        <v>2139</v>
      </c>
      <c r="M20" s="34">
        <f>ROUNDDOWN(L20*0.1,0)</f>
        <v>213</v>
      </c>
      <c r="N20" s="1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4" ht="16.5" customHeight="1" thickTop="1" x14ac:dyDescent="0.15">
      <c r="A21" s="250" t="s">
        <v>21</v>
      </c>
      <c r="B21" s="105"/>
      <c r="C21" s="15"/>
      <c r="D21" s="15"/>
      <c r="E21" s="15"/>
      <c r="F21" s="15"/>
      <c r="G21" s="16"/>
      <c r="H21" s="11"/>
      <c r="I21" s="293" t="s">
        <v>54</v>
      </c>
      <c r="J21" s="49" t="s">
        <v>33</v>
      </c>
      <c r="K21" s="40">
        <v>102</v>
      </c>
      <c r="L21" s="37">
        <f t="shared" si="2"/>
        <v>1142</v>
      </c>
      <c r="M21" s="41">
        <f>ROUNDDOWN(L21*0.1,0)</f>
        <v>114</v>
      </c>
      <c r="N21" s="1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4" ht="16.5" customHeight="1" x14ac:dyDescent="0.15">
      <c r="A22" s="299"/>
      <c r="B22" s="106"/>
      <c r="C22" s="9"/>
      <c r="D22" s="9"/>
      <c r="E22" s="9"/>
      <c r="F22" s="9"/>
      <c r="G22" s="10"/>
      <c r="H22" s="11"/>
      <c r="I22" s="294"/>
      <c r="J22" s="42" t="s">
        <v>34</v>
      </c>
      <c r="K22" s="29">
        <v>191</v>
      </c>
      <c r="L22" s="30">
        <f t="shared" si="2"/>
        <v>2139</v>
      </c>
      <c r="M22" s="31">
        <f t="shared" ref="M22:M23" si="4">ROUNDDOWN(L22*0.1,0)</f>
        <v>213</v>
      </c>
      <c r="N22" s="1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4" ht="16.5" customHeight="1" thickBot="1" x14ac:dyDescent="0.2">
      <c r="A23" s="299"/>
      <c r="B23" s="105" t="s">
        <v>131</v>
      </c>
      <c r="C23" s="7"/>
      <c r="D23" s="7"/>
      <c r="E23" s="7"/>
      <c r="F23" s="7"/>
      <c r="G23" s="8"/>
      <c r="H23" s="11"/>
      <c r="I23" s="332"/>
      <c r="J23" s="43" t="s">
        <v>35</v>
      </c>
      <c r="K23" s="32">
        <v>268</v>
      </c>
      <c r="L23" s="33">
        <f t="shared" si="2"/>
        <v>3001</v>
      </c>
      <c r="M23" s="34">
        <f t="shared" si="4"/>
        <v>300</v>
      </c>
      <c r="N23" s="1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4" ht="16.5" customHeight="1" thickTop="1" x14ac:dyDescent="0.15">
      <c r="A24" s="299"/>
      <c r="B24" s="107" t="s">
        <v>25</v>
      </c>
      <c r="C24" s="9"/>
      <c r="D24" s="9"/>
      <c r="E24" s="9"/>
      <c r="F24" s="9"/>
      <c r="G24" s="10"/>
      <c r="H24" s="11"/>
      <c r="I24" s="293" t="s">
        <v>103</v>
      </c>
      <c r="J24" s="49" t="s">
        <v>33</v>
      </c>
      <c r="K24" s="40">
        <v>184</v>
      </c>
      <c r="L24" s="173">
        <f t="shared" si="2"/>
        <v>2060</v>
      </c>
      <c r="M24" s="41">
        <f>ROUNDDOWN(L24*0.1,0)</f>
        <v>206</v>
      </c>
      <c r="N24" s="1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4" ht="16.5" customHeight="1" x14ac:dyDescent="0.15">
      <c r="A25" s="299"/>
      <c r="B25" s="105"/>
      <c r="C25" s="9"/>
      <c r="D25" s="9"/>
      <c r="E25" s="9"/>
      <c r="F25" s="9"/>
      <c r="G25" s="10"/>
      <c r="H25" s="11"/>
      <c r="I25" s="294"/>
      <c r="J25" s="42" t="s">
        <v>34</v>
      </c>
      <c r="K25" s="29">
        <v>292</v>
      </c>
      <c r="L25" s="30">
        <f t="shared" si="2"/>
        <v>3270</v>
      </c>
      <c r="M25" s="31">
        <f>ROUNDDOWN(L25*0.1,0)</f>
        <v>327</v>
      </c>
      <c r="N25" s="1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4" ht="16.5" customHeight="1" x14ac:dyDescent="0.15">
      <c r="A26" s="299"/>
      <c r="B26" s="78" t="s">
        <v>72</v>
      </c>
      <c r="C26" s="9"/>
      <c r="D26" s="9"/>
      <c r="E26" s="9"/>
      <c r="F26" s="9"/>
      <c r="G26" s="10"/>
      <c r="H26" s="11"/>
      <c r="I26" s="294"/>
      <c r="J26" s="42" t="s">
        <v>35</v>
      </c>
      <c r="K26" s="29">
        <v>421</v>
      </c>
      <c r="L26" s="30">
        <f t="shared" si="2"/>
        <v>4715</v>
      </c>
      <c r="M26" s="31">
        <f>ROUNDDOWN(L26*0.1,0)</f>
        <v>471</v>
      </c>
      <c r="N26" s="1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4" ht="16.5" customHeight="1" x14ac:dyDescent="0.15">
      <c r="A27" s="299"/>
      <c r="B27" s="78" t="s">
        <v>113</v>
      </c>
      <c r="C27" s="9"/>
      <c r="D27" s="9"/>
      <c r="E27" s="9"/>
      <c r="F27" s="9"/>
      <c r="G27" s="10"/>
      <c r="H27" s="11"/>
      <c r="I27" s="294"/>
      <c r="J27" s="296" t="s">
        <v>133</v>
      </c>
      <c r="K27" s="297"/>
      <c r="L27" s="297"/>
      <c r="M27" s="298"/>
      <c r="N27" s="1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4" ht="16.5" customHeight="1" x14ac:dyDescent="0.15">
      <c r="A28" s="299"/>
      <c r="B28" s="108" t="s">
        <v>102</v>
      </c>
      <c r="C28" s="9"/>
      <c r="D28" s="9"/>
      <c r="E28" s="9"/>
      <c r="F28" s="9"/>
      <c r="G28" s="10"/>
      <c r="H28" s="11"/>
      <c r="I28" s="295"/>
      <c r="J28" s="296" t="s">
        <v>134</v>
      </c>
      <c r="K28" s="297"/>
      <c r="L28" s="297"/>
      <c r="M28" s="298"/>
      <c r="N28" s="1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4" ht="16.5" customHeight="1" x14ac:dyDescent="0.15">
      <c r="A29" s="299"/>
      <c r="B29" s="108" t="s">
        <v>132</v>
      </c>
      <c r="C29" s="9"/>
      <c r="D29" s="9"/>
      <c r="E29" s="9"/>
      <c r="F29" s="9"/>
      <c r="G29" s="10"/>
      <c r="H29" s="11"/>
      <c r="I29" s="330" t="s">
        <v>42</v>
      </c>
      <c r="J29" s="331"/>
      <c r="K29" s="44" t="s">
        <v>36</v>
      </c>
      <c r="L29" s="44" t="s">
        <v>37</v>
      </c>
      <c r="M29" s="23" t="s">
        <v>51</v>
      </c>
      <c r="N29" s="1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4" ht="16.5" customHeight="1" x14ac:dyDescent="0.15">
      <c r="A30" s="299"/>
      <c r="B30" s="109"/>
      <c r="C30" s="9"/>
      <c r="D30" s="9"/>
      <c r="E30" s="9"/>
      <c r="F30" s="9"/>
      <c r="G30" s="10"/>
      <c r="H30" s="11"/>
      <c r="I30" s="27" t="s">
        <v>43</v>
      </c>
      <c r="J30" s="27" t="s">
        <v>44</v>
      </c>
      <c r="K30" s="29">
        <v>200</v>
      </c>
      <c r="L30" s="37">
        <f>ROUNDDOWN(K30*M10,0)</f>
        <v>2240</v>
      </c>
      <c r="M30" s="50">
        <f>ROUNDDOWN(L30*0.1,0)</f>
        <v>224</v>
      </c>
      <c r="N30" s="10"/>
      <c r="O30" s="1"/>
      <c r="P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6.5" customHeight="1" x14ac:dyDescent="0.15">
      <c r="A31" s="299"/>
      <c r="D31" s="9"/>
      <c r="E31" s="9"/>
      <c r="F31" s="9"/>
      <c r="G31" s="10"/>
      <c r="H31" s="11"/>
      <c r="I31" s="27" t="s">
        <v>45</v>
      </c>
      <c r="J31" s="27" t="s">
        <v>44</v>
      </c>
      <c r="K31" s="29">
        <v>150</v>
      </c>
      <c r="L31" s="37">
        <f>ROUNDDOWN(K31*M10,0)</f>
        <v>1680</v>
      </c>
      <c r="M31" s="50">
        <f>ROUNDDOWN(L31*0.1,0)</f>
        <v>168</v>
      </c>
      <c r="N31" s="1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4" ht="16.5" customHeight="1" x14ac:dyDescent="0.15">
      <c r="A32" s="299"/>
      <c r="D32" s="9"/>
      <c r="E32" s="9"/>
      <c r="F32" s="9"/>
      <c r="G32" s="10"/>
      <c r="H32" s="11"/>
      <c r="I32" s="27" t="s">
        <v>46</v>
      </c>
      <c r="J32" s="28" t="s">
        <v>50</v>
      </c>
      <c r="K32" s="29">
        <v>100</v>
      </c>
      <c r="L32" s="37">
        <f>ROUNDDOWN(K32*M10,0)</f>
        <v>1120</v>
      </c>
      <c r="M32" s="50">
        <f>ROUNDDOWN(L32*0.1,0)</f>
        <v>112</v>
      </c>
      <c r="N32" s="1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4" ht="16.5" customHeight="1" x14ac:dyDescent="0.15">
      <c r="A33" s="299"/>
      <c r="D33" s="9"/>
      <c r="E33" s="9"/>
      <c r="F33" s="9"/>
      <c r="G33" s="10"/>
      <c r="H33" s="11"/>
      <c r="I33" s="288" t="s">
        <v>135</v>
      </c>
      <c r="J33" s="289"/>
      <c r="K33" s="275" t="s">
        <v>137</v>
      </c>
      <c r="L33" s="276"/>
      <c r="M33" s="277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16.5" customHeight="1" x14ac:dyDescent="0.15">
      <c r="A34" s="299"/>
      <c r="B34" s="9"/>
      <c r="D34" s="9"/>
      <c r="E34" s="9"/>
      <c r="F34" s="9"/>
      <c r="G34" s="10"/>
      <c r="H34" s="11"/>
      <c r="I34" s="290" t="s">
        <v>136</v>
      </c>
      <c r="J34" s="291"/>
      <c r="K34" s="275" t="s">
        <v>138</v>
      </c>
      <c r="L34" s="276"/>
      <c r="M34" s="277"/>
      <c r="N34" s="1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6.5" customHeight="1" x14ac:dyDescent="0.15">
      <c r="A35" s="299"/>
      <c r="B35" s="9"/>
      <c r="C35" s="9"/>
      <c r="D35" s="9"/>
      <c r="E35" s="9"/>
      <c r="F35" s="9"/>
      <c r="G35" s="10"/>
      <c r="H35" s="11"/>
      <c r="I35" s="283" t="s">
        <v>55</v>
      </c>
      <c r="J35" s="283"/>
      <c r="K35" s="283" t="s">
        <v>56</v>
      </c>
      <c r="L35" s="283"/>
      <c r="M35" s="283"/>
      <c r="N35" s="1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4.1" customHeight="1" x14ac:dyDescent="0.15">
      <c r="A36" s="300"/>
      <c r="B36" s="13"/>
      <c r="C36" s="13"/>
      <c r="D36" s="13"/>
      <c r="E36" s="13"/>
      <c r="F36" s="13"/>
      <c r="G36" s="14"/>
      <c r="H36" s="12"/>
      <c r="I36" s="13"/>
      <c r="J36" s="52"/>
      <c r="K36" s="13"/>
      <c r="L36" s="13"/>
      <c r="M36" s="13"/>
      <c r="N36" s="1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4.1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4.1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4.1" customHeight="1" x14ac:dyDescent="0.15">
      <c r="A39" s="1"/>
      <c r="B39" s="1"/>
      <c r="C39" s="1"/>
      <c r="D39" s="1"/>
      <c r="E39" s="1"/>
      <c r="F39" s="1"/>
      <c r="G39" s="1"/>
      <c r="H39" s="1"/>
      <c r="I39" s="9"/>
      <c r="J39" s="1"/>
      <c r="K39" s="1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4.1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4.1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x14ac:dyDescent="0.15">
      <c r="A100" s="1"/>
      <c r="B100" s="1"/>
      <c r="C100" s="1"/>
      <c r="D100" s="1"/>
      <c r="E100" s="1"/>
      <c r="F100" s="1"/>
      <c r="G100" s="1"/>
      <c r="J100" s="1"/>
      <c r="K100" s="1"/>
      <c r="L100" s="1"/>
      <c r="M100" s="1"/>
      <c r="N100" s="1"/>
    </row>
    <row r="101" spans="1:34" x14ac:dyDescent="0.15">
      <c r="A101" s="1"/>
      <c r="B101" s="1"/>
      <c r="C101" s="1"/>
      <c r="D101" s="1"/>
      <c r="E101" s="1"/>
      <c r="F101" s="1"/>
      <c r="G101" s="1"/>
      <c r="J101" s="1"/>
      <c r="K101" s="1"/>
      <c r="L101" s="1"/>
      <c r="M101" s="1"/>
    </row>
    <row r="102" spans="1:34" x14ac:dyDescent="0.15">
      <c r="B102" s="1"/>
      <c r="C102" s="1"/>
      <c r="D102" s="1"/>
      <c r="E102" s="1"/>
      <c r="F102" s="1"/>
      <c r="G102" s="1"/>
      <c r="J102" s="1"/>
      <c r="K102" s="1"/>
      <c r="L102" s="1"/>
      <c r="M102" s="1"/>
    </row>
    <row r="103" spans="1:34" x14ac:dyDescent="0.15">
      <c r="J103" s="1"/>
      <c r="K103" s="1"/>
      <c r="L103" s="1"/>
      <c r="M103" s="1"/>
    </row>
    <row r="104" spans="1:34" x14ac:dyDescent="0.15">
      <c r="J104" s="1"/>
      <c r="K104" s="1"/>
      <c r="L104" s="1"/>
      <c r="M104" s="1"/>
    </row>
    <row r="105" spans="1:34" x14ac:dyDescent="0.15">
      <c r="J105" s="1"/>
      <c r="K105" s="1"/>
      <c r="L105" s="1"/>
      <c r="M105" s="1"/>
    </row>
    <row r="106" spans="1:34" x14ac:dyDescent="0.15">
      <c r="J106" s="1"/>
      <c r="K106" s="1"/>
      <c r="L106" s="1"/>
      <c r="M106" s="1"/>
    </row>
    <row r="107" spans="1:34" x14ac:dyDescent="0.15">
      <c r="J107" s="1"/>
      <c r="K107" s="1"/>
      <c r="L107" s="1"/>
      <c r="M107" s="1"/>
    </row>
  </sheetData>
  <mergeCells count="36">
    <mergeCell ref="B12:G12"/>
    <mergeCell ref="B16:G16"/>
    <mergeCell ref="B17:G17"/>
    <mergeCell ref="I29:J29"/>
    <mergeCell ref="I15:I17"/>
    <mergeCell ref="I18:I20"/>
    <mergeCell ref="I12:I14"/>
    <mergeCell ref="I21:I23"/>
    <mergeCell ref="M1:N1"/>
    <mergeCell ref="B2:G2"/>
    <mergeCell ref="B3:G3"/>
    <mergeCell ref="B6:G6"/>
    <mergeCell ref="B4:G4"/>
    <mergeCell ref="B5:G5"/>
    <mergeCell ref="A3:A5"/>
    <mergeCell ref="I3:J3"/>
    <mergeCell ref="I4:I6"/>
    <mergeCell ref="I7:I9"/>
    <mergeCell ref="B7:G7"/>
    <mergeCell ref="B8:G8"/>
    <mergeCell ref="A9:A11"/>
    <mergeCell ref="I11:J11"/>
    <mergeCell ref="B9:G11"/>
    <mergeCell ref="B13:G13"/>
    <mergeCell ref="I24:I28"/>
    <mergeCell ref="J27:M27"/>
    <mergeCell ref="J28:M28"/>
    <mergeCell ref="A21:A36"/>
    <mergeCell ref="B20:G20"/>
    <mergeCell ref="K35:M35"/>
    <mergeCell ref="I35:J35"/>
    <mergeCell ref="K33:M33"/>
    <mergeCell ref="K34:M34"/>
    <mergeCell ref="I33:J33"/>
    <mergeCell ref="I34:J34"/>
    <mergeCell ref="A14:A20"/>
  </mergeCells>
  <phoneticPr fontId="2"/>
  <printOptions horizontalCentered="1" verticalCentered="1"/>
  <pageMargins left="0.31496062992125984" right="0.19685039370078741" top="0.31496062992125984" bottom="0.19685039370078741" header="0.31496062992125984" footer="0.31496062992125984"/>
  <pageSetup paperSize="9" orientation="landscape" r:id="rId1"/>
  <headerFooter>
    <oddHeader xml:space="preserve">&amp;L
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06"/>
  <sheetViews>
    <sheetView workbookViewId="0">
      <selection activeCell="T20" sqref="T20"/>
    </sheetView>
  </sheetViews>
  <sheetFormatPr defaultRowHeight="13.5" x14ac:dyDescent="0.15"/>
  <cols>
    <col min="1" max="1" width="15.25" customWidth="1"/>
    <col min="2" max="2" width="6" customWidth="1"/>
    <col min="3" max="6" width="4.625" customWidth="1"/>
    <col min="7" max="7" width="16.75" customWidth="1"/>
    <col min="8" max="8" width="1.5" customWidth="1"/>
    <col min="9" max="9" width="24.75" customWidth="1"/>
    <col min="10" max="10" width="13.5" customWidth="1"/>
    <col min="11" max="11" width="12.875" customWidth="1"/>
    <col min="12" max="12" width="11.625" customWidth="1"/>
    <col min="13" max="13" width="13" customWidth="1"/>
    <col min="14" max="14" width="2.625" customWidth="1"/>
    <col min="15" max="33" width="4.625" customWidth="1"/>
  </cols>
  <sheetData>
    <row r="1" spans="1:34" ht="14.25" customHeight="1" x14ac:dyDescent="0.15">
      <c r="M1" s="321">
        <v>43556</v>
      </c>
      <c r="N1" s="321"/>
    </row>
    <row r="2" spans="1:34" ht="21.75" customHeight="1" x14ac:dyDescent="0.15">
      <c r="A2" s="51" t="s">
        <v>16</v>
      </c>
      <c r="B2" s="322" t="s">
        <v>15</v>
      </c>
      <c r="C2" s="322"/>
      <c r="D2" s="322"/>
      <c r="E2" s="322"/>
      <c r="F2" s="322"/>
      <c r="G2" s="322"/>
      <c r="H2" s="5"/>
      <c r="I2" s="54"/>
      <c r="J2" s="45"/>
      <c r="K2" s="46"/>
      <c r="L2" s="45"/>
      <c r="M2" s="115"/>
      <c r="N2" s="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6.5" customHeight="1" x14ac:dyDescent="0.15">
      <c r="A3" s="340" t="s">
        <v>17</v>
      </c>
      <c r="B3" s="323" t="s">
        <v>0</v>
      </c>
      <c r="C3" s="323"/>
      <c r="D3" s="323"/>
      <c r="E3" s="323"/>
      <c r="F3" s="323"/>
      <c r="G3" s="323"/>
      <c r="H3" s="55"/>
      <c r="I3" s="349" t="s">
        <v>106</v>
      </c>
      <c r="J3" s="350"/>
      <c r="K3" s="350"/>
      <c r="L3" s="350"/>
      <c r="M3" s="350"/>
      <c r="N3" s="1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6.5" customHeight="1" x14ac:dyDescent="0.15">
      <c r="A4" s="341"/>
      <c r="B4" s="343" t="s">
        <v>29</v>
      </c>
      <c r="C4" s="344"/>
      <c r="D4" s="344"/>
      <c r="E4" s="344"/>
      <c r="F4" s="344"/>
      <c r="G4" s="345"/>
      <c r="H4" s="3"/>
      <c r="I4" s="47"/>
      <c r="J4" s="47"/>
      <c r="K4" s="47"/>
      <c r="L4" s="47"/>
      <c r="M4" s="116">
        <v>10</v>
      </c>
      <c r="N4" s="10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6.5" customHeight="1" x14ac:dyDescent="0.15">
      <c r="A5" s="342"/>
      <c r="B5" s="346"/>
      <c r="C5" s="347"/>
      <c r="D5" s="347"/>
      <c r="E5" s="347"/>
      <c r="F5" s="347"/>
      <c r="G5" s="348"/>
      <c r="H5" s="3"/>
      <c r="I5" s="153" t="s">
        <v>139</v>
      </c>
      <c r="J5" s="336" t="s">
        <v>141</v>
      </c>
      <c r="K5" s="337"/>
      <c r="L5" s="338" t="s">
        <v>142</v>
      </c>
      <c r="M5" s="339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6.5" customHeight="1" x14ac:dyDescent="0.15">
      <c r="A6" s="20" t="s">
        <v>18</v>
      </c>
      <c r="B6" s="309" t="s">
        <v>26</v>
      </c>
      <c r="C6" s="309"/>
      <c r="D6" s="309"/>
      <c r="E6" s="309"/>
      <c r="F6" s="309"/>
      <c r="G6" s="309"/>
      <c r="H6" s="4"/>
      <c r="I6" s="180" t="s">
        <v>140</v>
      </c>
      <c r="J6" s="153" t="s">
        <v>143</v>
      </c>
      <c r="K6" s="22" t="s">
        <v>144</v>
      </c>
      <c r="L6" s="153" t="s">
        <v>143</v>
      </c>
      <c r="M6" s="22" t="s">
        <v>144</v>
      </c>
      <c r="N6" s="10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6.5" customHeight="1" x14ac:dyDescent="0.15">
      <c r="A7" s="20" t="s">
        <v>19</v>
      </c>
      <c r="B7" s="309" t="s">
        <v>23</v>
      </c>
      <c r="C7" s="309"/>
      <c r="D7" s="309"/>
      <c r="E7" s="309"/>
      <c r="F7" s="309"/>
      <c r="G7" s="309"/>
      <c r="H7" s="11"/>
      <c r="I7" s="175" t="s">
        <v>33</v>
      </c>
      <c r="J7" s="176">
        <v>2700</v>
      </c>
      <c r="K7" s="179">
        <f>J7*0.1</f>
        <v>270</v>
      </c>
      <c r="L7" s="176">
        <v>1100</v>
      </c>
      <c r="M7" s="179">
        <f>L7*0.1</f>
        <v>110</v>
      </c>
      <c r="N7" s="10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6.5" customHeight="1" x14ac:dyDescent="0.15">
      <c r="A8" s="20" t="s">
        <v>20</v>
      </c>
      <c r="B8" s="309">
        <v>1362005272</v>
      </c>
      <c r="C8" s="309"/>
      <c r="D8" s="309"/>
      <c r="E8" s="309"/>
      <c r="F8" s="309"/>
      <c r="G8" s="309"/>
      <c r="H8" s="11"/>
      <c r="I8" s="152" t="s">
        <v>34</v>
      </c>
      <c r="J8" s="177">
        <v>4300</v>
      </c>
      <c r="K8" s="179">
        <f t="shared" ref="K8:M11" si="0">J8*0.1</f>
        <v>430</v>
      </c>
      <c r="L8" s="177">
        <v>2100</v>
      </c>
      <c r="M8" s="179">
        <f t="shared" si="0"/>
        <v>210</v>
      </c>
      <c r="N8" s="1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6.5" customHeight="1" x14ac:dyDescent="0.15">
      <c r="A9" s="250" t="s">
        <v>22</v>
      </c>
      <c r="B9" s="312" t="s">
        <v>110</v>
      </c>
      <c r="C9" s="313"/>
      <c r="D9" s="313"/>
      <c r="E9" s="313"/>
      <c r="F9" s="313"/>
      <c r="G9" s="314"/>
      <c r="H9" s="11"/>
      <c r="I9" s="152" t="s">
        <v>35</v>
      </c>
      <c r="J9" s="177">
        <v>6200</v>
      </c>
      <c r="K9" s="179">
        <f t="shared" si="0"/>
        <v>620</v>
      </c>
      <c r="L9" s="177">
        <v>2900</v>
      </c>
      <c r="M9" s="179">
        <f t="shared" si="0"/>
        <v>290</v>
      </c>
      <c r="N9" s="10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16.5" customHeight="1" x14ac:dyDescent="0.15">
      <c r="A10" s="299"/>
      <c r="B10" s="315"/>
      <c r="C10" s="316"/>
      <c r="D10" s="316"/>
      <c r="E10" s="316"/>
      <c r="F10" s="316"/>
      <c r="G10" s="317"/>
      <c r="H10" s="11"/>
      <c r="I10" s="155" t="s">
        <v>145</v>
      </c>
      <c r="J10" s="178">
        <v>7100</v>
      </c>
      <c r="K10" s="179">
        <f t="shared" si="0"/>
        <v>710</v>
      </c>
      <c r="L10" s="178">
        <v>3650</v>
      </c>
      <c r="M10" s="179">
        <f t="shared" si="0"/>
        <v>365</v>
      </c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16.5" customHeight="1" x14ac:dyDescent="0.15">
      <c r="A11" s="299"/>
      <c r="B11" s="318"/>
      <c r="C11" s="319"/>
      <c r="D11" s="319"/>
      <c r="E11" s="319"/>
      <c r="F11" s="319"/>
      <c r="G11" s="320"/>
      <c r="H11" s="11"/>
      <c r="I11" s="152" t="s">
        <v>146</v>
      </c>
      <c r="J11" s="177">
        <v>900</v>
      </c>
      <c r="K11" s="179">
        <f t="shared" si="0"/>
        <v>90</v>
      </c>
      <c r="L11" s="177">
        <v>750</v>
      </c>
      <c r="M11" s="179">
        <f t="shared" si="0"/>
        <v>75</v>
      </c>
      <c r="N11" s="1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4" ht="16.5" customHeight="1" x14ac:dyDescent="0.15">
      <c r="A12" s="104" t="s">
        <v>104</v>
      </c>
      <c r="B12" s="250" t="s">
        <v>127</v>
      </c>
      <c r="C12" s="250"/>
      <c r="D12" s="250"/>
      <c r="E12" s="250"/>
      <c r="F12" s="250"/>
      <c r="G12" s="250"/>
      <c r="H12" s="11"/>
      <c r="I12" s="153" t="s">
        <v>139</v>
      </c>
      <c r="J12" s="336" t="s">
        <v>141</v>
      </c>
      <c r="K12" s="337"/>
      <c r="L12" s="338" t="s">
        <v>142</v>
      </c>
      <c r="M12" s="339"/>
      <c r="N12" s="1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4" ht="16.5" customHeight="1" x14ac:dyDescent="0.15">
      <c r="A13" s="172" t="s">
        <v>128</v>
      </c>
      <c r="B13" s="249" t="s">
        <v>129</v>
      </c>
      <c r="C13" s="249"/>
      <c r="D13" s="249"/>
      <c r="E13" s="249"/>
      <c r="F13" s="249"/>
      <c r="G13" s="249"/>
      <c r="H13" s="3"/>
      <c r="I13" s="180" t="s">
        <v>147</v>
      </c>
      <c r="J13" s="153" t="s">
        <v>143</v>
      </c>
      <c r="K13" s="22" t="s">
        <v>144</v>
      </c>
      <c r="L13" s="153" t="s">
        <v>143</v>
      </c>
      <c r="M13" s="22" t="s">
        <v>144</v>
      </c>
      <c r="N13" s="1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4" ht="16.5" customHeight="1" x14ac:dyDescent="0.15">
      <c r="A14" s="292" t="s">
        <v>24</v>
      </c>
      <c r="H14" s="11"/>
      <c r="I14" s="175" t="s">
        <v>33</v>
      </c>
      <c r="J14" s="176">
        <v>2700</v>
      </c>
      <c r="K14" s="179">
        <f>J14*0.1</f>
        <v>270</v>
      </c>
      <c r="L14" s="176">
        <v>1100</v>
      </c>
      <c r="M14" s="179">
        <f>L14*0.1</f>
        <v>110</v>
      </c>
      <c r="N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4" ht="16.5" customHeight="1" x14ac:dyDescent="0.15">
      <c r="A15" s="292"/>
      <c r="H15" s="11"/>
      <c r="I15" s="152" t="s">
        <v>34</v>
      </c>
      <c r="J15" s="177">
        <v>4300</v>
      </c>
      <c r="K15" s="179">
        <f t="shared" ref="K15" si="1">J15*0.1</f>
        <v>430</v>
      </c>
      <c r="L15" s="177">
        <v>2100</v>
      </c>
      <c r="M15" s="179">
        <f t="shared" ref="M15" si="2">L15*0.1</f>
        <v>210</v>
      </c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4" ht="16.5" customHeight="1" x14ac:dyDescent="0.15">
      <c r="A16" s="292"/>
      <c r="B16" s="327" t="s">
        <v>130</v>
      </c>
      <c r="C16" s="328"/>
      <c r="D16" s="328"/>
      <c r="E16" s="328"/>
      <c r="F16" s="328"/>
      <c r="G16" s="329"/>
      <c r="H16" s="11"/>
      <c r="I16" s="152" t="s">
        <v>35</v>
      </c>
      <c r="J16" s="177">
        <v>6200</v>
      </c>
      <c r="K16" s="179">
        <f t="shared" ref="K16" si="3">J16*0.1</f>
        <v>620</v>
      </c>
      <c r="L16" s="177">
        <v>2900</v>
      </c>
      <c r="M16" s="179">
        <f t="shared" ref="M16" si="4">L16*0.1</f>
        <v>290</v>
      </c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4" ht="16.5" customHeight="1" x14ac:dyDescent="0.15">
      <c r="A17" s="292"/>
      <c r="B17" s="327"/>
      <c r="C17" s="328"/>
      <c r="D17" s="328"/>
      <c r="E17" s="328"/>
      <c r="F17" s="328"/>
      <c r="G17" s="329"/>
      <c r="H17" s="11"/>
      <c r="I17" s="155" t="s">
        <v>145</v>
      </c>
      <c r="J17" s="178">
        <v>7100</v>
      </c>
      <c r="K17" s="179">
        <f t="shared" ref="K17" si="5">J17*0.1</f>
        <v>710</v>
      </c>
      <c r="L17" s="178">
        <v>3650</v>
      </c>
      <c r="M17" s="179">
        <f t="shared" ref="M17" si="6">L17*0.1</f>
        <v>365</v>
      </c>
      <c r="N17" s="1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4" ht="16.5" customHeight="1" x14ac:dyDescent="0.15">
      <c r="A18" s="292"/>
      <c r="B18" s="89"/>
      <c r="C18" s="90"/>
      <c r="D18" s="90"/>
      <c r="E18" s="90"/>
      <c r="F18" s="90"/>
      <c r="G18" s="91"/>
      <c r="H18" s="11"/>
      <c r="I18" s="153" t="s">
        <v>139</v>
      </c>
      <c r="J18" s="336" t="s">
        <v>141</v>
      </c>
      <c r="K18" s="337"/>
      <c r="L18" s="338" t="s">
        <v>142</v>
      </c>
      <c r="M18" s="339"/>
      <c r="N18" s="1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4" ht="16.5" customHeight="1" x14ac:dyDescent="0.15">
      <c r="A19" s="292"/>
      <c r="B19" s="89"/>
      <c r="C19" s="90"/>
      <c r="D19" s="90"/>
      <c r="E19" s="90"/>
      <c r="F19" s="90"/>
      <c r="G19" s="91"/>
      <c r="H19" s="11"/>
      <c r="I19" s="180" t="s">
        <v>148</v>
      </c>
      <c r="J19" s="153" t="s">
        <v>143</v>
      </c>
      <c r="K19" s="22" t="s">
        <v>144</v>
      </c>
      <c r="L19" s="153" t="s">
        <v>143</v>
      </c>
      <c r="M19" s="22" t="s">
        <v>144</v>
      </c>
      <c r="N19" s="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4" ht="16.5" customHeight="1" x14ac:dyDescent="0.15">
      <c r="A20" s="292"/>
      <c r="B20" s="301"/>
      <c r="C20" s="302"/>
      <c r="D20" s="302"/>
      <c r="E20" s="302"/>
      <c r="F20" s="302"/>
      <c r="G20" s="303"/>
      <c r="H20" s="11"/>
      <c r="I20" s="175" t="s">
        <v>33</v>
      </c>
      <c r="J20" s="176">
        <v>2700</v>
      </c>
      <c r="K20" s="179">
        <f>J20*0.1</f>
        <v>270</v>
      </c>
      <c r="L20" s="176">
        <v>1100</v>
      </c>
      <c r="M20" s="179">
        <f>L20*0.1</f>
        <v>110</v>
      </c>
      <c r="N20" s="1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4" ht="16.5" customHeight="1" x14ac:dyDescent="0.15">
      <c r="A21" s="250" t="s">
        <v>21</v>
      </c>
      <c r="B21" s="154"/>
      <c r="C21" s="90"/>
      <c r="D21" s="90"/>
      <c r="E21" s="90"/>
      <c r="F21" s="90"/>
      <c r="G21" s="91"/>
      <c r="H21" s="9"/>
      <c r="I21" s="152" t="s">
        <v>34</v>
      </c>
      <c r="J21" s="177">
        <v>4300</v>
      </c>
      <c r="K21" s="179">
        <f t="shared" ref="K21" si="7">J21*0.1</f>
        <v>430</v>
      </c>
      <c r="L21" s="177">
        <v>2100</v>
      </c>
      <c r="M21" s="179">
        <f t="shared" ref="M21" si="8">L21*0.1</f>
        <v>210</v>
      </c>
      <c r="N21" s="1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4" ht="16.5" customHeight="1" x14ac:dyDescent="0.15">
      <c r="A22" s="299"/>
      <c r="B22" s="106"/>
      <c r="C22" s="9"/>
      <c r="D22" s="9"/>
      <c r="E22" s="9"/>
      <c r="F22" s="9"/>
      <c r="G22" s="10"/>
      <c r="H22" s="9"/>
      <c r="I22" s="152" t="s">
        <v>35</v>
      </c>
      <c r="J22" s="177">
        <v>6200</v>
      </c>
      <c r="K22" s="179">
        <f t="shared" ref="K22" si="9">J22*0.1</f>
        <v>620</v>
      </c>
      <c r="L22" s="177">
        <v>2900</v>
      </c>
      <c r="M22" s="179">
        <f t="shared" ref="M22" si="10">L22*0.1</f>
        <v>290</v>
      </c>
      <c r="N22" s="1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4" ht="16.5" customHeight="1" x14ac:dyDescent="0.15">
      <c r="A23" s="299"/>
      <c r="B23" s="154" t="s">
        <v>131</v>
      </c>
      <c r="C23" s="7"/>
      <c r="D23" s="7"/>
      <c r="E23" s="7"/>
      <c r="F23" s="7"/>
      <c r="G23" s="8"/>
      <c r="H23" s="9"/>
      <c r="I23" s="155" t="s">
        <v>145</v>
      </c>
      <c r="J23" s="178">
        <v>7100</v>
      </c>
      <c r="K23" s="179">
        <f t="shared" ref="K23" si="11">J23*0.1</f>
        <v>710</v>
      </c>
      <c r="L23" s="178">
        <v>3650</v>
      </c>
      <c r="M23" s="179">
        <f t="shared" ref="M23" si="12">L23*0.1</f>
        <v>365</v>
      </c>
      <c r="N23" s="1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4" ht="16.5" customHeight="1" x14ac:dyDescent="0.15">
      <c r="A24" s="299"/>
      <c r="B24" s="107" t="s">
        <v>25</v>
      </c>
      <c r="C24" s="9"/>
      <c r="D24" s="9"/>
      <c r="E24" s="9"/>
      <c r="F24" s="9"/>
      <c r="G24" s="10"/>
      <c r="H24" s="9"/>
      <c r="I24" s="152" t="s">
        <v>146</v>
      </c>
      <c r="J24" s="177">
        <v>900</v>
      </c>
      <c r="K24" s="179">
        <f t="shared" ref="K24" si="13">J24*0.1</f>
        <v>90</v>
      </c>
      <c r="L24" s="177">
        <v>750</v>
      </c>
      <c r="M24" s="179">
        <f t="shared" ref="M24" si="14">L24*0.1</f>
        <v>75</v>
      </c>
      <c r="N24" s="1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4" ht="16.5" customHeight="1" x14ac:dyDescent="0.15">
      <c r="A25" s="299"/>
      <c r="B25" s="154"/>
      <c r="C25" s="9"/>
      <c r="D25" s="9"/>
      <c r="E25" s="9"/>
      <c r="F25" s="9"/>
      <c r="G25" s="10"/>
      <c r="H25" s="9"/>
      <c r="I25" s="153" t="s">
        <v>139</v>
      </c>
      <c r="J25" s="336" t="s">
        <v>141</v>
      </c>
      <c r="K25" s="337"/>
      <c r="L25" s="338" t="s">
        <v>142</v>
      </c>
      <c r="M25" s="339"/>
      <c r="N25" s="1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4" ht="16.5" customHeight="1" x14ac:dyDescent="0.15">
      <c r="A26" s="299"/>
      <c r="B26" s="78" t="s">
        <v>72</v>
      </c>
      <c r="C26" s="9"/>
      <c r="D26" s="9"/>
      <c r="E26" s="9"/>
      <c r="F26" s="9"/>
      <c r="G26" s="10"/>
      <c r="H26" s="9"/>
      <c r="I26" s="180" t="s">
        <v>149</v>
      </c>
      <c r="J26" s="153" t="s">
        <v>143</v>
      </c>
      <c r="K26" s="22" t="s">
        <v>144</v>
      </c>
      <c r="L26" s="153" t="s">
        <v>143</v>
      </c>
      <c r="M26" s="22" t="s">
        <v>144</v>
      </c>
      <c r="N26" s="1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4" ht="16.5" customHeight="1" x14ac:dyDescent="0.15">
      <c r="A27" s="299"/>
      <c r="B27" s="78" t="s">
        <v>113</v>
      </c>
      <c r="C27" s="9"/>
      <c r="D27" s="9"/>
      <c r="E27" s="9"/>
      <c r="F27" s="9"/>
      <c r="G27" s="10"/>
      <c r="H27" s="9"/>
      <c r="I27" s="175" t="s">
        <v>33</v>
      </c>
      <c r="J27" s="176">
        <v>2700</v>
      </c>
      <c r="K27" s="179">
        <f>J27*0.1</f>
        <v>270</v>
      </c>
      <c r="L27" s="176">
        <v>1100</v>
      </c>
      <c r="M27" s="179">
        <f>L27*0.1</f>
        <v>110</v>
      </c>
      <c r="N27" s="1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4" ht="16.5" customHeight="1" x14ac:dyDescent="0.15">
      <c r="A28" s="299"/>
      <c r="B28" s="108" t="s">
        <v>102</v>
      </c>
      <c r="C28" s="9"/>
      <c r="D28" s="9"/>
      <c r="E28" s="9"/>
      <c r="F28" s="9"/>
      <c r="G28" s="10"/>
      <c r="H28" s="9"/>
      <c r="I28" s="152" t="s">
        <v>34</v>
      </c>
      <c r="J28" s="177">
        <v>4300</v>
      </c>
      <c r="K28" s="179">
        <f t="shared" ref="K28" si="15">J28*0.1</f>
        <v>430</v>
      </c>
      <c r="L28" s="177">
        <v>2100</v>
      </c>
      <c r="M28" s="179">
        <f t="shared" ref="M28" si="16">L28*0.1</f>
        <v>210</v>
      </c>
      <c r="N28" s="1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4" ht="16.5" customHeight="1" x14ac:dyDescent="0.15">
      <c r="A29" s="299"/>
      <c r="B29" s="108" t="s">
        <v>132</v>
      </c>
      <c r="C29" s="9"/>
      <c r="D29" s="9"/>
      <c r="E29" s="9"/>
      <c r="F29" s="9"/>
      <c r="G29" s="10"/>
      <c r="H29" s="9"/>
      <c r="I29" s="152" t="s">
        <v>35</v>
      </c>
      <c r="J29" s="177">
        <v>6200</v>
      </c>
      <c r="K29" s="179">
        <f t="shared" ref="K29" si="17">J29*0.1</f>
        <v>620</v>
      </c>
      <c r="L29" s="177">
        <v>2900</v>
      </c>
      <c r="M29" s="179">
        <f t="shared" ref="M29" si="18">L29*0.1</f>
        <v>290</v>
      </c>
      <c r="N29" s="1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4" ht="16.5" customHeight="1" x14ac:dyDescent="0.15">
      <c r="A30" s="299"/>
      <c r="B30" s="181"/>
      <c r="C30" s="9"/>
      <c r="D30" s="9"/>
      <c r="E30" s="9"/>
      <c r="F30" s="9"/>
      <c r="G30" s="10"/>
      <c r="H30" s="9"/>
      <c r="I30" s="155" t="s">
        <v>145</v>
      </c>
      <c r="J30" s="178">
        <v>7100</v>
      </c>
      <c r="K30" s="179">
        <f t="shared" ref="K30" si="19">J30*0.1</f>
        <v>710</v>
      </c>
      <c r="L30" s="178">
        <v>3650</v>
      </c>
      <c r="M30" s="179">
        <f t="shared" ref="M30" si="20">L30*0.1</f>
        <v>365</v>
      </c>
      <c r="N30" s="1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4" ht="16.5" customHeight="1" x14ac:dyDescent="0.15">
      <c r="A31" s="299"/>
      <c r="B31" s="109"/>
      <c r="C31" s="9"/>
      <c r="D31" s="9"/>
      <c r="E31" s="9"/>
      <c r="F31" s="9"/>
      <c r="G31" s="10"/>
      <c r="H31" s="9"/>
      <c r="I31" s="152" t="s">
        <v>146</v>
      </c>
      <c r="J31" s="177">
        <v>900</v>
      </c>
      <c r="K31" s="179">
        <f t="shared" ref="K31" si="21">J31*0.1</f>
        <v>90</v>
      </c>
      <c r="L31" s="177">
        <v>750</v>
      </c>
      <c r="M31" s="179">
        <f t="shared" ref="M31" si="22">L31*0.1</f>
        <v>75</v>
      </c>
      <c r="N31" s="10"/>
      <c r="O31" s="1"/>
      <c r="P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16.5" customHeight="1" x14ac:dyDescent="0.15">
      <c r="A32" s="299"/>
      <c r="D32" s="9"/>
      <c r="E32" s="9"/>
      <c r="F32" s="9"/>
      <c r="G32" s="10"/>
      <c r="H32" s="9"/>
      <c r="I32" s="174" t="s">
        <v>108</v>
      </c>
      <c r="J32" s="113"/>
      <c r="K32" s="110"/>
      <c r="L32" s="111"/>
      <c r="M32" s="112"/>
      <c r="N32" s="1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4" ht="16.5" customHeight="1" x14ac:dyDescent="0.15">
      <c r="A33" s="299"/>
      <c r="D33" s="9"/>
      <c r="E33" s="9"/>
      <c r="F33" s="9"/>
      <c r="G33" s="10"/>
      <c r="H33" s="9"/>
      <c r="I33" s="117" t="s">
        <v>109</v>
      </c>
      <c r="J33" s="114"/>
      <c r="K33" s="114"/>
      <c r="L33" s="114"/>
      <c r="M33" s="114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4" ht="16.5" customHeight="1" x14ac:dyDescent="0.15">
      <c r="A34" s="299"/>
      <c r="B34" s="9"/>
      <c r="C34" s="9"/>
      <c r="D34" s="9"/>
      <c r="E34" s="9"/>
      <c r="F34" s="9"/>
      <c r="G34" s="10"/>
      <c r="H34" s="9"/>
      <c r="I34" s="118" t="s">
        <v>107</v>
      </c>
      <c r="J34" s="119"/>
      <c r="K34" s="119"/>
      <c r="L34" s="119"/>
      <c r="M34" s="119"/>
      <c r="N34" s="1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6.5" customHeight="1" x14ac:dyDescent="0.15">
      <c r="A35" s="300"/>
      <c r="B35" s="13"/>
      <c r="C35" s="13"/>
      <c r="D35" s="13"/>
      <c r="E35" s="13"/>
      <c r="F35" s="13"/>
      <c r="G35" s="14"/>
      <c r="H35" s="13"/>
      <c r="I35" s="13"/>
      <c r="J35" s="52"/>
      <c r="K35" s="13"/>
      <c r="L35" s="13"/>
      <c r="M35" s="13"/>
      <c r="N35" s="14"/>
      <c r="O35" s="9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6.5" customHeight="1" x14ac:dyDescent="0.15">
      <c r="A36" s="1"/>
      <c r="B36" s="1"/>
      <c r="C36" s="1"/>
      <c r="D36" s="1"/>
      <c r="E36" s="1"/>
      <c r="F36" s="1"/>
      <c r="G36" s="1"/>
      <c r="H36" s="9"/>
      <c r="I36" s="9"/>
      <c r="J36" s="9"/>
      <c r="K36" s="9"/>
      <c r="L36" s="9"/>
      <c r="M36" s="9"/>
      <c r="N36" s="9"/>
      <c r="O36" s="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4.1" customHeight="1" x14ac:dyDescent="0.15">
      <c r="A37" s="1"/>
      <c r="B37" s="1"/>
      <c r="C37" s="1"/>
      <c r="D37" s="1"/>
      <c r="E37" s="1"/>
      <c r="F37" s="1"/>
      <c r="G37" s="1"/>
      <c r="H37" s="9"/>
      <c r="I37" s="9"/>
      <c r="J37" s="9"/>
      <c r="K37" s="9"/>
      <c r="L37" s="9"/>
      <c r="M37" s="9"/>
      <c r="N37" s="9"/>
      <c r="O37" s="9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4.1" customHeight="1" x14ac:dyDescent="0.15">
      <c r="A38" s="1"/>
      <c r="B38" s="1"/>
      <c r="C38" s="1"/>
      <c r="D38" s="1"/>
      <c r="E38" s="1"/>
      <c r="F38" s="1"/>
      <c r="G38" s="1"/>
      <c r="H38" s="1"/>
      <c r="I38" s="9"/>
      <c r="J38" s="1"/>
      <c r="K38" s="1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4.1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4.1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4.1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4.1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x14ac:dyDescent="0.15">
      <c r="H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x14ac:dyDescent="0.15">
      <c r="H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x14ac:dyDescent="0.15">
      <c r="J101" s="1"/>
      <c r="K101" s="1"/>
      <c r="L101" s="1"/>
      <c r="M101" s="1"/>
      <c r="N101" s="1"/>
    </row>
    <row r="102" spans="1:34" x14ac:dyDescent="0.15">
      <c r="J102" s="1"/>
      <c r="K102" s="1"/>
      <c r="L102" s="1"/>
      <c r="M102" s="1"/>
    </row>
    <row r="103" spans="1:34" x14ac:dyDescent="0.15">
      <c r="J103" s="1"/>
      <c r="K103" s="1"/>
      <c r="L103" s="1"/>
      <c r="M103" s="1"/>
    </row>
    <row r="104" spans="1:34" x14ac:dyDescent="0.15">
      <c r="J104" s="1"/>
      <c r="K104" s="1"/>
      <c r="L104" s="1"/>
      <c r="M104" s="1"/>
    </row>
    <row r="105" spans="1:34" x14ac:dyDescent="0.15">
      <c r="J105" s="1"/>
      <c r="K105" s="1"/>
      <c r="L105" s="1"/>
      <c r="M105" s="1"/>
    </row>
    <row r="106" spans="1:34" x14ac:dyDescent="0.15">
      <c r="J106" s="1"/>
      <c r="K106" s="1"/>
      <c r="L106" s="1"/>
      <c r="M106" s="1"/>
    </row>
  </sheetData>
  <mergeCells count="26">
    <mergeCell ref="B8:G8"/>
    <mergeCell ref="B9:G11"/>
    <mergeCell ref="B12:G12"/>
    <mergeCell ref="M1:N1"/>
    <mergeCell ref="B2:G2"/>
    <mergeCell ref="A3:A5"/>
    <mergeCell ref="B3:G3"/>
    <mergeCell ref="B6:G6"/>
    <mergeCell ref="B4:G5"/>
    <mergeCell ref="I3:M3"/>
    <mergeCell ref="J25:K25"/>
    <mergeCell ref="L25:M25"/>
    <mergeCell ref="A21:A35"/>
    <mergeCell ref="J5:K5"/>
    <mergeCell ref="L5:M5"/>
    <mergeCell ref="J12:K12"/>
    <mergeCell ref="L12:M12"/>
    <mergeCell ref="J18:K18"/>
    <mergeCell ref="L18:M18"/>
    <mergeCell ref="B20:G20"/>
    <mergeCell ref="B16:G16"/>
    <mergeCell ref="B17:G17"/>
    <mergeCell ref="B13:G13"/>
    <mergeCell ref="A14:A20"/>
    <mergeCell ref="A9:A11"/>
    <mergeCell ref="B7:G7"/>
  </mergeCells>
  <phoneticPr fontId="2"/>
  <printOptions horizontalCentered="1" verticalCentered="1"/>
  <pageMargins left="0.31496062992125984" right="0.19685039370078741" top="0.19685039370078741" bottom="0.19685039370078741" header="0.31496062992125984" footer="0.31496062992125984"/>
  <pageSetup paperSize="9" orientation="landscape" r:id="rId1"/>
  <headerFooter>
    <oddHeader xml:space="preserve">&amp;L
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R1.10.1</vt:lpstr>
      <vt:lpstr>R1.10.1障害(板橋区)</vt:lpstr>
      <vt:lpstr>H31.4.1移動支援(練馬)</vt:lpstr>
      <vt:lpstr>R1.10.1!Print_Area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zaimu02</dc:creator>
  <cp:lastModifiedBy>yokok</cp:lastModifiedBy>
  <cp:lastPrinted>2019-09-19T01:41:03Z</cp:lastPrinted>
  <dcterms:created xsi:type="dcterms:W3CDTF">2013-07-09T23:58:00Z</dcterms:created>
  <dcterms:modified xsi:type="dcterms:W3CDTF">2019-09-30T08:27:33Z</dcterms:modified>
</cp:coreProperties>
</file>